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sao\Downloads\"/>
    </mc:Choice>
  </mc:AlternateContent>
  <bookViews>
    <workbookView xWindow="0" yWindow="0" windowWidth="23040" windowHeight="8616" activeTab="1"/>
  </bookViews>
  <sheets>
    <sheet name="CosttoSell" sheetId="1" r:id="rId1"/>
    <sheet name="LoanBalCal" sheetId="2" r:id="rId2"/>
  </sheets>
  <calcPr calcId="162913"/>
</workbook>
</file>

<file path=xl/calcChain.xml><?xml version="1.0" encoding="utf-8"?>
<calcChain xmlns="http://schemas.openxmlformats.org/spreadsheetml/2006/main">
  <c r="E21" i="1" l="1"/>
  <c r="E20" i="1" l="1"/>
  <c r="B18" i="1" l="1"/>
  <c r="E18" i="1"/>
  <c r="E12" i="1"/>
  <c r="P13" i="2" l="1"/>
  <c r="O13" i="2"/>
  <c r="N13" i="2"/>
  <c r="A16" i="2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C15" i="2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C42" i="2" s="1"/>
  <c r="C43" i="2" s="1"/>
  <c r="C44" i="2" s="1"/>
  <c r="C45" i="2" s="1"/>
  <c r="C46" i="2" s="1"/>
  <c r="C47" i="2" s="1"/>
  <c r="C48" i="2" s="1"/>
  <c r="C49" i="2" s="1"/>
  <c r="C50" i="2" s="1"/>
  <c r="C51" i="2" s="1"/>
  <c r="C52" i="2" s="1"/>
  <c r="C53" i="2" s="1"/>
  <c r="C56" i="2" s="1"/>
  <c r="C57" i="2" s="1"/>
  <c r="C58" i="2" s="1"/>
  <c r="C59" i="2" s="1"/>
  <c r="C60" i="2" s="1"/>
  <c r="C61" i="2" s="1"/>
  <c r="C62" i="2" s="1"/>
  <c r="C63" i="2" s="1"/>
  <c r="C64" i="2" s="1"/>
  <c r="C65" i="2" s="1"/>
  <c r="C66" i="2" s="1"/>
  <c r="C67" i="2" s="1"/>
  <c r="C68" i="2" s="1"/>
  <c r="C69" i="2" s="1"/>
  <c r="C70" i="2" s="1"/>
  <c r="C71" i="2" s="1"/>
  <c r="C72" i="2" s="1"/>
  <c r="C73" i="2" s="1"/>
  <c r="C74" i="2" s="1"/>
  <c r="C75" i="2" s="1"/>
  <c r="C76" i="2" s="1"/>
  <c r="C77" i="2" s="1"/>
  <c r="C78" i="2" s="1"/>
  <c r="C79" i="2" s="1"/>
  <c r="C80" i="2" s="1"/>
  <c r="C81" i="2" s="1"/>
  <c r="C82" i="2" s="1"/>
  <c r="C83" i="2" s="1"/>
  <c r="C84" i="2" s="1"/>
  <c r="C85" i="2" s="1"/>
  <c r="C86" i="2" s="1"/>
  <c r="C87" i="2" s="1"/>
  <c r="C88" i="2" s="1"/>
  <c r="C89" i="2" s="1"/>
  <c r="C90" i="2" s="1"/>
  <c r="C91" i="2" s="1"/>
  <c r="C92" i="2" s="1"/>
  <c r="C93" i="2" s="1"/>
  <c r="C94" i="2" s="1"/>
  <c r="C95" i="2" s="1"/>
  <c r="C96" i="2" s="1"/>
  <c r="C97" i="2" s="1"/>
  <c r="C98" i="2" s="1"/>
  <c r="C99" i="2" s="1"/>
  <c r="C100" i="2" s="1"/>
  <c r="C101" i="2" s="1"/>
  <c r="C102" i="2" s="1"/>
  <c r="C103" i="2" s="1"/>
  <c r="C104" i="2" s="1"/>
  <c r="C105" i="2" s="1"/>
  <c r="C106" i="2" s="1"/>
  <c r="C107" i="2" s="1"/>
  <c r="C108" i="2" s="1"/>
  <c r="C109" i="2" s="1"/>
  <c r="C110" i="2" s="1"/>
  <c r="C111" i="2" s="1"/>
  <c r="C112" i="2" s="1"/>
  <c r="C113" i="2" s="1"/>
  <c r="C116" i="2" s="1"/>
  <c r="C117" i="2" s="1"/>
  <c r="C118" i="2" s="1"/>
  <c r="C119" i="2" s="1"/>
  <c r="C120" i="2" s="1"/>
  <c r="C121" i="2" s="1"/>
  <c r="C122" i="2" s="1"/>
  <c r="C123" i="2" s="1"/>
  <c r="C124" i="2" s="1"/>
  <c r="C125" i="2" s="1"/>
  <c r="C126" i="2" s="1"/>
  <c r="C127" i="2" s="1"/>
  <c r="C128" i="2" s="1"/>
  <c r="C129" i="2" s="1"/>
  <c r="C130" i="2" s="1"/>
  <c r="C131" i="2" s="1"/>
  <c r="C132" i="2" s="1"/>
  <c r="C133" i="2" s="1"/>
  <c r="C134" i="2" s="1"/>
  <c r="C135" i="2" s="1"/>
  <c r="C136" i="2" s="1"/>
  <c r="C137" i="2" s="1"/>
  <c r="C138" i="2" s="1"/>
  <c r="C139" i="2" s="1"/>
  <c r="C140" i="2" s="1"/>
  <c r="C141" i="2" s="1"/>
  <c r="C142" i="2" s="1"/>
  <c r="C143" i="2" s="1"/>
  <c r="C144" i="2" s="1"/>
  <c r="C145" i="2" s="1"/>
  <c r="C146" i="2" s="1"/>
  <c r="C147" i="2" s="1"/>
  <c r="C148" i="2" s="1"/>
  <c r="C149" i="2" s="1"/>
  <c r="C150" i="2" s="1"/>
  <c r="C151" i="2" s="1"/>
  <c r="C152" i="2" s="1"/>
  <c r="C153" i="2" s="1"/>
  <c r="C154" i="2" s="1"/>
  <c r="C155" i="2" s="1"/>
  <c r="C156" i="2" s="1"/>
  <c r="C157" i="2" s="1"/>
  <c r="C158" i="2" s="1"/>
  <c r="C159" i="2" s="1"/>
  <c r="C160" i="2" s="1"/>
  <c r="C161" i="2" s="1"/>
  <c r="C162" i="2" s="1"/>
  <c r="C163" i="2" s="1"/>
  <c r="C164" i="2" s="1"/>
  <c r="C165" i="2" s="1"/>
  <c r="C166" i="2" s="1"/>
  <c r="C167" i="2" s="1"/>
  <c r="C168" i="2" s="1"/>
  <c r="C169" i="2" s="1"/>
  <c r="C170" i="2" s="1"/>
  <c r="C171" i="2" s="1"/>
  <c r="C172" i="2" s="1"/>
  <c r="C173" i="2" s="1"/>
  <c r="C176" i="2" s="1"/>
  <c r="C177" i="2" s="1"/>
  <c r="C178" i="2" s="1"/>
  <c r="C179" i="2" s="1"/>
  <c r="C180" i="2" s="1"/>
  <c r="C181" i="2" s="1"/>
  <c r="C182" i="2" s="1"/>
  <c r="C183" i="2" s="1"/>
  <c r="C184" i="2" s="1"/>
  <c r="C185" i="2" s="1"/>
  <c r="C186" i="2" s="1"/>
  <c r="C187" i="2" s="1"/>
  <c r="C188" i="2" s="1"/>
  <c r="C189" i="2" s="1"/>
  <c r="C190" i="2" s="1"/>
  <c r="C191" i="2" s="1"/>
  <c r="C192" i="2" s="1"/>
  <c r="C193" i="2" s="1"/>
  <c r="C194" i="2" s="1"/>
  <c r="C195" i="2" s="1"/>
  <c r="C196" i="2" s="1"/>
  <c r="C197" i="2" s="1"/>
  <c r="C198" i="2" s="1"/>
  <c r="C199" i="2" s="1"/>
  <c r="C200" i="2" s="1"/>
  <c r="C201" i="2" s="1"/>
  <c r="C202" i="2" s="1"/>
  <c r="C203" i="2" s="1"/>
  <c r="C204" i="2" s="1"/>
  <c r="C205" i="2" s="1"/>
  <c r="C206" i="2" s="1"/>
  <c r="C207" i="2" s="1"/>
  <c r="C208" i="2" s="1"/>
  <c r="C209" i="2" s="1"/>
  <c r="C210" i="2" s="1"/>
  <c r="C211" i="2" s="1"/>
  <c r="C212" i="2" s="1"/>
  <c r="C213" i="2" s="1"/>
  <c r="C214" i="2" s="1"/>
  <c r="C215" i="2" s="1"/>
  <c r="C216" i="2" s="1"/>
  <c r="C217" i="2" s="1"/>
  <c r="C218" i="2" s="1"/>
  <c r="C219" i="2" s="1"/>
  <c r="C220" i="2" s="1"/>
  <c r="C221" i="2" s="1"/>
  <c r="C222" i="2" s="1"/>
  <c r="C223" i="2" s="1"/>
  <c r="C224" i="2" s="1"/>
  <c r="C225" i="2" s="1"/>
  <c r="C226" i="2" s="1"/>
  <c r="C227" i="2" s="1"/>
  <c r="C228" i="2" s="1"/>
  <c r="C229" i="2" s="1"/>
  <c r="C230" i="2" s="1"/>
  <c r="C231" i="2" s="1"/>
  <c r="C232" i="2" s="1"/>
  <c r="C233" i="2" s="1"/>
  <c r="C236" i="2" s="1"/>
  <c r="C237" i="2" s="1"/>
  <c r="C238" i="2" s="1"/>
  <c r="C239" i="2" s="1"/>
  <c r="C240" i="2" s="1"/>
  <c r="C241" i="2" s="1"/>
  <c r="C242" i="2" s="1"/>
  <c r="C243" i="2" s="1"/>
  <c r="C244" i="2" s="1"/>
  <c r="C245" i="2" s="1"/>
  <c r="C246" i="2" s="1"/>
  <c r="C247" i="2" s="1"/>
  <c r="C248" i="2" s="1"/>
  <c r="C249" i="2" s="1"/>
  <c r="C250" i="2" s="1"/>
  <c r="C251" i="2" s="1"/>
  <c r="C252" i="2" s="1"/>
  <c r="C253" i="2" s="1"/>
  <c r="C254" i="2" s="1"/>
  <c r="C255" i="2" s="1"/>
  <c r="C256" i="2" s="1"/>
  <c r="C257" i="2" s="1"/>
  <c r="C258" i="2" s="1"/>
  <c r="C259" i="2" s="1"/>
  <c r="C260" i="2" s="1"/>
  <c r="C261" i="2" s="1"/>
  <c r="C262" i="2" s="1"/>
  <c r="C263" i="2" s="1"/>
  <c r="C264" i="2" s="1"/>
  <c r="C265" i="2" s="1"/>
  <c r="C266" i="2" s="1"/>
  <c r="C267" i="2" s="1"/>
  <c r="C268" i="2" s="1"/>
  <c r="C269" i="2" s="1"/>
  <c r="C270" i="2" s="1"/>
  <c r="C271" i="2" s="1"/>
  <c r="C272" i="2" s="1"/>
  <c r="C273" i="2" s="1"/>
  <c r="C274" i="2" s="1"/>
  <c r="C275" i="2" s="1"/>
  <c r="C276" i="2" s="1"/>
  <c r="C277" i="2" s="1"/>
  <c r="C278" i="2" s="1"/>
  <c r="C279" i="2" s="1"/>
  <c r="C280" i="2" s="1"/>
  <c r="C281" i="2" s="1"/>
  <c r="C282" i="2" s="1"/>
  <c r="C283" i="2" s="1"/>
  <c r="C284" i="2" s="1"/>
  <c r="C285" i="2" s="1"/>
  <c r="C286" i="2" s="1"/>
  <c r="C287" i="2" s="1"/>
  <c r="C288" i="2" s="1"/>
  <c r="C289" i="2" s="1"/>
  <c r="C290" i="2" s="1"/>
  <c r="C291" i="2" s="1"/>
  <c r="C292" i="2" s="1"/>
  <c r="C293" i="2" s="1"/>
  <c r="C296" i="2" s="1"/>
  <c r="C297" i="2" s="1"/>
  <c r="C298" i="2" s="1"/>
  <c r="C299" i="2" s="1"/>
  <c r="C300" i="2" s="1"/>
  <c r="C301" i="2" s="1"/>
  <c r="C302" i="2" s="1"/>
  <c r="C303" i="2" s="1"/>
  <c r="C304" i="2" s="1"/>
  <c r="C305" i="2" s="1"/>
  <c r="C306" i="2" s="1"/>
  <c r="C307" i="2" s="1"/>
  <c r="C308" i="2" s="1"/>
  <c r="C309" i="2" s="1"/>
  <c r="C310" i="2" s="1"/>
  <c r="C311" i="2" s="1"/>
  <c r="C312" i="2" s="1"/>
  <c r="C313" i="2" s="1"/>
  <c r="C314" i="2" s="1"/>
  <c r="C315" i="2" s="1"/>
  <c r="C316" i="2" s="1"/>
  <c r="C317" i="2" s="1"/>
  <c r="C318" i="2" s="1"/>
  <c r="C319" i="2" s="1"/>
  <c r="C320" i="2" s="1"/>
  <c r="C321" i="2" s="1"/>
  <c r="C322" i="2" s="1"/>
  <c r="C323" i="2" s="1"/>
  <c r="C324" i="2" s="1"/>
  <c r="C325" i="2" s="1"/>
  <c r="C326" i="2" s="1"/>
  <c r="C327" i="2" s="1"/>
  <c r="C328" i="2" s="1"/>
  <c r="C329" i="2" s="1"/>
  <c r="C330" i="2" s="1"/>
  <c r="C331" i="2" s="1"/>
  <c r="C332" i="2" s="1"/>
  <c r="C333" i="2" s="1"/>
  <c r="C334" i="2" s="1"/>
  <c r="C335" i="2" s="1"/>
  <c r="C336" i="2" s="1"/>
  <c r="C337" i="2" s="1"/>
  <c r="C338" i="2" s="1"/>
  <c r="C339" i="2" s="1"/>
  <c r="C340" i="2" s="1"/>
  <c r="C341" i="2" s="1"/>
  <c r="C342" i="2" s="1"/>
  <c r="C343" i="2" s="1"/>
  <c r="C344" i="2" s="1"/>
  <c r="C345" i="2" s="1"/>
  <c r="C346" i="2" s="1"/>
  <c r="C347" i="2" s="1"/>
  <c r="C348" i="2" s="1"/>
  <c r="C349" i="2" s="1"/>
  <c r="C350" i="2" s="1"/>
  <c r="C351" i="2" s="1"/>
  <c r="C352" i="2" s="1"/>
  <c r="C353" i="2" s="1"/>
  <c r="C356" i="2" s="1"/>
  <c r="C357" i="2" s="1"/>
  <c r="C358" i="2" s="1"/>
  <c r="C359" i="2" s="1"/>
  <c r="C360" i="2" s="1"/>
  <c r="C361" i="2" s="1"/>
  <c r="C362" i="2" s="1"/>
  <c r="C363" i="2" s="1"/>
  <c r="C364" i="2" s="1"/>
  <c r="C365" i="2" s="1"/>
  <c r="C366" i="2" s="1"/>
  <c r="C367" i="2" s="1"/>
  <c r="C368" i="2" s="1"/>
  <c r="C369" i="2" s="1"/>
  <c r="C370" i="2" s="1"/>
  <c r="C371" i="2" s="1"/>
  <c r="C372" i="2" s="1"/>
  <c r="C373" i="2" s="1"/>
  <c r="C374" i="2" s="1"/>
  <c r="C375" i="2" s="1"/>
  <c r="C376" i="2" s="1"/>
  <c r="C377" i="2" s="1"/>
  <c r="C378" i="2" s="1"/>
  <c r="C379" i="2" s="1"/>
  <c r="C380" i="2" s="1"/>
  <c r="C381" i="2" s="1"/>
  <c r="C382" i="2" s="1"/>
  <c r="C383" i="2" s="1"/>
  <c r="C384" i="2" s="1"/>
  <c r="C385" i="2" s="1"/>
  <c r="C386" i="2" s="1"/>
  <c r="L13" i="2"/>
  <c r="K13" i="2"/>
  <c r="E10" i="2"/>
  <c r="E10" i="1"/>
  <c r="E12" i="2" l="1"/>
  <c r="M13" i="2"/>
  <c r="O7" i="2" s="1"/>
  <c r="D15" i="2"/>
  <c r="E26" i="1"/>
  <c r="E25" i="1"/>
  <c r="E24" i="1"/>
  <c r="E23" i="1"/>
  <c r="E22" i="1"/>
  <c r="E19" i="1"/>
  <c r="E17" i="1"/>
  <c r="E16" i="1"/>
  <c r="E15" i="1"/>
  <c r="E14" i="1"/>
  <c r="E13" i="1"/>
  <c r="E11" i="1"/>
  <c r="E9" i="1"/>
  <c r="E15" i="2" l="1"/>
  <c r="E28" i="1"/>
  <c r="H15" i="2" l="1"/>
  <c r="F15" i="2"/>
  <c r="E31" i="1"/>
  <c r="E33" i="1"/>
  <c r="I15" i="2" l="1"/>
  <c r="G15" i="2"/>
  <c r="D16" i="2" s="1"/>
  <c r="E16" i="2" l="1"/>
  <c r="H16" i="2" s="1"/>
  <c r="F16" i="2" l="1"/>
  <c r="I16" i="2" l="1"/>
  <c r="G16" i="2"/>
  <c r="D17" i="2" s="1"/>
  <c r="E17" i="2" l="1"/>
  <c r="H17" i="2" s="1"/>
  <c r="F17" i="2" l="1"/>
  <c r="I17" i="2" l="1"/>
  <c r="G17" i="2"/>
  <c r="D18" i="2" s="1"/>
  <c r="E18" i="2" l="1"/>
  <c r="H18" i="2" s="1"/>
  <c r="F18" i="2" l="1"/>
  <c r="I18" i="2" l="1"/>
  <c r="G18" i="2"/>
  <c r="D19" i="2" s="1"/>
  <c r="E19" i="2" l="1"/>
  <c r="H19" i="2" s="1"/>
  <c r="F19" i="2" l="1"/>
  <c r="I19" i="2" l="1"/>
  <c r="G19" i="2"/>
  <c r="D20" i="2" s="1"/>
  <c r="E20" i="2" l="1"/>
  <c r="H20" i="2" s="1"/>
  <c r="F20" i="2" l="1"/>
  <c r="I20" i="2" l="1"/>
  <c r="G20" i="2"/>
  <c r="D21" i="2" s="1"/>
  <c r="E21" i="2" l="1"/>
  <c r="H21" i="2" s="1"/>
  <c r="F21" i="2" l="1"/>
  <c r="I21" i="2" l="1"/>
  <c r="G21" i="2"/>
  <c r="D22" i="2" s="1"/>
  <c r="E22" i="2" l="1"/>
  <c r="H22" i="2" s="1"/>
  <c r="F22" i="2" l="1"/>
  <c r="I22" i="2" l="1"/>
  <c r="G22" i="2"/>
  <c r="D23" i="2" s="1"/>
  <c r="E23" i="2" l="1"/>
  <c r="H23" i="2" s="1"/>
  <c r="F23" i="2" l="1"/>
  <c r="I23" i="2" l="1"/>
  <c r="G23" i="2"/>
  <c r="D24" i="2" s="1"/>
  <c r="E24" i="2" l="1"/>
  <c r="H24" i="2" s="1"/>
  <c r="F24" i="2" l="1"/>
  <c r="I24" i="2" l="1"/>
  <c r="G24" i="2"/>
  <c r="D25" i="2" s="1"/>
  <c r="E25" i="2" l="1"/>
  <c r="H25" i="2" s="1"/>
  <c r="F25" i="2" l="1"/>
  <c r="I25" i="2" l="1"/>
  <c r="G25" i="2"/>
  <c r="D26" i="2" s="1"/>
  <c r="E26" i="2" l="1"/>
  <c r="H26" i="2" s="1"/>
  <c r="F26" i="2" l="1"/>
  <c r="I26" i="2" l="1"/>
  <c r="G26" i="2"/>
  <c r="D27" i="2" s="1"/>
  <c r="E27" i="2" l="1"/>
  <c r="H27" i="2" s="1"/>
  <c r="F27" i="2" l="1"/>
  <c r="I27" i="2" l="1"/>
  <c r="G27" i="2"/>
  <c r="D28" i="2" s="1"/>
  <c r="E28" i="2" l="1"/>
  <c r="H28" i="2" s="1"/>
  <c r="F28" i="2" l="1"/>
  <c r="I28" i="2" l="1"/>
  <c r="G28" i="2"/>
  <c r="D29" i="2" s="1"/>
  <c r="E29" i="2" l="1"/>
  <c r="H29" i="2" s="1"/>
  <c r="F29" i="2" l="1"/>
  <c r="I29" i="2" l="1"/>
  <c r="G29" i="2"/>
  <c r="D30" i="2" s="1"/>
  <c r="E30" i="2" l="1"/>
  <c r="H30" i="2" s="1"/>
  <c r="F30" i="2" l="1"/>
  <c r="I30" i="2" l="1"/>
  <c r="G30" i="2"/>
  <c r="D31" i="2" s="1"/>
  <c r="E31" i="2" l="1"/>
  <c r="H31" i="2" s="1"/>
  <c r="F31" i="2" l="1"/>
  <c r="I31" i="2" l="1"/>
  <c r="G31" i="2"/>
  <c r="D32" i="2" s="1"/>
  <c r="E32" i="2" l="1"/>
  <c r="H32" i="2" s="1"/>
  <c r="F32" i="2" l="1"/>
  <c r="I32" i="2" l="1"/>
  <c r="G32" i="2"/>
  <c r="D33" i="2" s="1"/>
  <c r="E33" i="2" l="1"/>
  <c r="H33" i="2" s="1"/>
  <c r="F33" i="2" l="1"/>
  <c r="I33" i="2" l="1"/>
  <c r="G33" i="2"/>
  <c r="D34" i="2" s="1"/>
  <c r="E34" i="2" l="1"/>
  <c r="H34" i="2" s="1"/>
  <c r="F34" i="2" l="1"/>
  <c r="I34" i="2" l="1"/>
  <c r="G34" i="2"/>
  <c r="D35" i="2" s="1"/>
  <c r="E35" i="2" l="1"/>
  <c r="H35" i="2" s="1"/>
  <c r="F35" i="2" l="1"/>
  <c r="I35" i="2" l="1"/>
  <c r="G35" i="2"/>
  <c r="D36" i="2" s="1"/>
  <c r="E36" i="2" l="1"/>
  <c r="H36" i="2" s="1"/>
  <c r="F36" i="2" l="1"/>
  <c r="I36" i="2" l="1"/>
  <c r="G36" i="2"/>
  <c r="D37" i="2" s="1"/>
  <c r="E37" i="2" l="1"/>
  <c r="H37" i="2" s="1"/>
  <c r="F37" i="2" l="1"/>
  <c r="I37" i="2" l="1"/>
  <c r="G37" i="2"/>
  <c r="D38" i="2" s="1"/>
  <c r="E38" i="2" l="1"/>
  <c r="H38" i="2" s="1"/>
  <c r="F38" i="2" l="1"/>
  <c r="I38" i="2" l="1"/>
  <c r="G38" i="2"/>
  <c r="D39" i="2" s="1"/>
  <c r="E39" i="2" l="1"/>
  <c r="H39" i="2" s="1"/>
  <c r="F39" i="2" l="1"/>
  <c r="I39" i="2" l="1"/>
  <c r="G39" i="2"/>
  <c r="D40" i="2" s="1"/>
  <c r="E40" i="2" l="1"/>
  <c r="H40" i="2" s="1"/>
  <c r="F40" i="2" l="1"/>
  <c r="I40" i="2" l="1"/>
  <c r="G40" i="2"/>
  <c r="D41" i="2" s="1"/>
  <c r="E41" i="2" l="1"/>
  <c r="H41" i="2" s="1"/>
  <c r="F41" i="2" l="1"/>
  <c r="I41" i="2" l="1"/>
  <c r="G41" i="2"/>
  <c r="D42" i="2" s="1"/>
  <c r="E42" i="2" l="1"/>
  <c r="H42" i="2" s="1"/>
  <c r="F42" i="2" l="1"/>
  <c r="I42" i="2" l="1"/>
  <c r="G42" i="2"/>
  <c r="D43" i="2" s="1"/>
  <c r="E43" i="2" l="1"/>
  <c r="H43" i="2" s="1"/>
  <c r="F43" i="2" l="1"/>
  <c r="I43" i="2" l="1"/>
  <c r="G43" i="2"/>
  <c r="D44" i="2" s="1"/>
  <c r="E44" i="2" l="1"/>
  <c r="H44" i="2" s="1"/>
  <c r="F44" i="2" l="1"/>
  <c r="I44" i="2" l="1"/>
  <c r="G44" i="2"/>
  <c r="D45" i="2" s="1"/>
  <c r="E45" i="2" l="1"/>
  <c r="H45" i="2" s="1"/>
  <c r="F45" i="2" l="1"/>
  <c r="I45" i="2" l="1"/>
  <c r="G45" i="2"/>
  <c r="D46" i="2" s="1"/>
  <c r="E46" i="2" l="1"/>
  <c r="H46" i="2" s="1"/>
  <c r="F46" i="2" l="1"/>
  <c r="I46" i="2" l="1"/>
  <c r="G46" i="2"/>
  <c r="D47" i="2" s="1"/>
  <c r="E47" i="2" l="1"/>
  <c r="H47" i="2" s="1"/>
  <c r="F47" i="2" l="1"/>
  <c r="I47" i="2" s="1"/>
  <c r="G47" i="2" l="1"/>
  <c r="D48" i="2" s="1"/>
  <c r="E48" i="2" s="1"/>
  <c r="H48" i="2" s="1"/>
  <c r="F48" i="2" l="1"/>
  <c r="I48" i="2" l="1"/>
  <c r="G48" i="2"/>
  <c r="D49" i="2" s="1"/>
  <c r="E49" i="2" l="1"/>
  <c r="H49" i="2" s="1"/>
  <c r="F49" i="2" l="1"/>
  <c r="I49" i="2" s="1"/>
  <c r="G49" i="2" l="1"/>
  <c r="D50" i="2" s="1"/>
  <c r="E50" i="2" s="1"/>
  <c r="H50" i="2" s="1"/>
  <c r="F50" i="2" l="1"/>
  <c r="I50" i="2" l="1"/>
  <c r="G50" i="2"/>
  <c r="D51" i="2" s="1"/>
  <c r="E51" i="2" l="1"/>
  <c r="H51" i="2" s="1"/>
  <c r="F51" i="2" l="1"/>
  <c r="I51" i="2" s="1"/>
  <c r="G51" i="2" l="1"/>
  <c r="D52" i="2" s="1"/>
  <c r="E52" i="2" s="1"/>
  <c r="H52" i="2" s="1"/>
  <c r="F52" i="2" l="1"/>
  <c r="I52" i="2" s="1"/>
  <c r="G52" i="2" l="1"/>
  <c r="D53" i="2" s="1"/>
  <c r="E53" i="2" s="1"/>
  <c r="H53" i="2" s="1"/>
  <c r="F53" i="2" l="1"/>
  <c r="I53" i="2" s="1"/>
  <c r="G53" i="2" l="1"/>
  <c r="D56" i="2" s="1"/>
  <c r="E56" i="2" s="1"/>
  <c r="H56" i="2" s="1"/>
  <c r="F56" i="2" l="1"/>
  <c r="I56" i="2" l="1"/>
  <c r="G56" i="2"/>
  <c r="D57" i="2" s="1"/>
  <c r="E57" i="2" l="1"/>
  <c r="H57" i="2" s="1"/>
  <c r="F57" i="2" l="1"/>
  <c r="I57" i="2" s="1"/>
  <c r="G57" i="2" l="1"/>
  <c r="D58" i="2" s="1"/>
  <c r="E58" i="2" l="1"/>
  <c r="H58" i="2" s="1"/>
  <c r="F58" i="2" l="1"/>
  <c r="I58" i="2" l="1"/>
  <c r="G58" i="2"/>
  <c r="D59" i="2" s="1"/>
  <c r="E59" i="2" s="1"/>
  <c r="H59" i="2" s="1"/>
  <c r="F59" i="2" l="1"/>
  <c r="G59" i="2" s="1"/>
  <c r="D60" i="2" s="1"/>
  <c r="I59" i="2" l="1"/>
  <c r="E60" i="2"/>
  <c r="H60" i="2" s="1"/>
  <c r="F60" i="2" l="1"/>
  <c r="I60" i="2" s="1"/>
  <c r="G60" i="2" l="1"/>
  <c r="D61" i="2" s="1"/>
  <c r="E61" i="2" s="1"/>
  <c r="H61" i="2" s="1"/>
  <c r="F61" i="2" l="1"/>
  <c r="I61" i="2" l="1"/>
  <c r="G61" i="2"/>
  <c r="D62" i="2" s="1"/>
  <c r="E62" i="2" l="1"/>
  <c r="H62" i="2" s="1"/>
  <c r="F62" i="2" l="1"/>
  <c r="I62" i="2" s="1"/>
  <c r="G62" i="2" l="1"/>
  <c r="D63" i="2" s="1"/>
  <c r="E63" i="2" s="1"/>
  <c r="H63" i="2" s="1"/>
  <c r="F63" i="2" l="1"/>
  <c r="I63" i="2" l="1"/>
  <c r="G63" i="2"/>
  <c r="D64" i="2" s="1"/>
  <c r="E64" i="2" l="1"/>
  <c r="H64" i="2" s="1"/>
  <c r="F64" i="2" l="1"/>
  <c r="I64" i="2" s="1"/>
  <c r="G64" i="2" l="1"/>
  <c r="D65" i="2" s="1"/>
  <c r="E65" i="2" s="1"/>
  <c r="H65" i="2" s="1"/>
  <c r="F65" i="2" l="1"/>
  <c r="I65" i="2" l="1"/>
  <c r="G65" i="2"/>
  <c r="D66" i="2" s="1"/>
  <c r="E66" i="2" l="1"/>
  <c r="H66" i="2" s="1"/>
  <c r="F66" i="2" l="1"/>
  <c r="I66" i="2" s="1"/>
  <c r="G66" i="2" l="1"/>
  <c r="D67" i="2" s="1"/>
  <c r="E67" i="2" s="1"/>
  <c r="H67" i="2" s="1"/>
  <c r="F67" i="2" l="1"/>
  <c r="I67" i="2" s="1"/>
  <c r="G67" i="2" l="1"/>
  <c r="D68" i="2" s="1"/>
  <c r="E68" i="2" s="1"/>
  <c r="H68" i="2" s="1"/>
  <c r="F68" i="2" l="1"/>
  <c r="I68" i="2" l="1"/>
  <c r="G68" i="2"/>
  <c r="D69" i="2" s="1"/>
  <c r="E69" i="2" l="1"/>
  <c r="H69" i="2" s="1"/>
  <c r="F69" i="2" l="1"/>
  <c r="I69" i="2" s="1"/>
  <c r="G69" i="2" l="1"/>
  <c r="D70" i="2" s="1"/>
  <c r="E70" i="2" s="1"/>
  <c r="H70" i="2" s="1"/>
  <c r="F70" i="2" l="1"/>
  <c r="I70" i="2" l="1"/>
  <c r="G70" i="2"/>
  <c r="D71" i="2" s="1"/>
  <c r="E71" i="2" l="1"/>
  <c r="H71" i="2" s="1"/>
  <c r="F71" i="2" l="1"/>
  <c r="I71" i="2" l="1"/>
  <c r="G71" i="2"/>
  <c r="D72" i="2" s="1"/>
  <c r="E72" i="2" l="1"/>
  <c r="H72" i="2" s="1"/>
  <c r="F72" i="2" l="1"/>
  <c r="I72" i="2" l="1"/>
  <c r="G72" i="2"/>
  <c r="D73" i="2" s="1"/>
  <c r="E73" i="2" l="1"/>
  <c r="H73" i="2" s="1"/>
  <c r="F73" i="2" l="1"/>
  <c r="I73" i="2" l="1"/>
  <c r="G73" i="2"/>
  <c r="D74" i="2" s="1"/>
  <c r="E74" i="2" l="1"/>
  <c r="H74" i="2" s="1"/>
  <c r="F74" i="2" l="1"/>
  <c r="I74" i="2" s="1"/>
  <c r="G74" i="2" l="1"/>
  <c r="D75" i="2" s="1"/>
  <c r="E75" i="2" s="1"/>
  <c r="H75" i="2" s="1"/>
  <c r="F75" i="2" l="1"/>
  <c r="I75" i="2" l="1"/>
  <c r="G75" i="2"/>
  <c r="D76" i="2" s="1"/>
  <c r="E76" i="2" l="1"/>
  <c r="H76" i="2" s="1"/>
  <c r="F76" i="2" l="1"/>
  <c r="I76" i="2" s="1"/>
  <c r="K21" i="2" s="1"/>
  <c r="K18" i="2"/>
  <c r="G76" i="2" l="1"/>
  <c r="K27" i="2" s="1"/>
  <c r="D77" i="2" l="1"/>
  <c r="E77" i="2" s="1"/>
  <c r="H77" i="2" s="1"/>
  <c r="K24" i="2"/>
  <c r="F77" i="2" l="1"/>
  <c r="I77" i="2" s="1"/>
  <c r="G77" i="2" l="1"/>
  <c r="D78" i="2" s="1"/>
  <c r="E78" i="2" l="1"/>
  <c r="H78" i="2" s="1"/>
  <c r="F78" i="2" l="1"/>
  <c r="I78" i="2" l="1"/>
  <c r="G78" i="2"/>
  <c r="D79" i="2" s="1"/>
  <c r="E79" i="2" l="1"/>
  <c r="H79" i="2" s="1"/>
  <c r="F79" i="2" l="1"/>
  <c r="I79" i="2" l="1"/>
  <c r="G79" i="2"/>
  <c r="D80" i="2" s="1"/>
  <c r="E80" i="2" l="1"/>
  <c r="H80" i="2" s="1"/>
  <c r="F80" i="2" l="1"/>
  <c r="I80" i="2" l="1"/>
  <c r="G80" i="2"/>
  <c r="D81" i="2" s="1"/>
  <c r="E81" i="2" l="1"/>
  <c r="H81" i="2" s="1"/>
  <c r="F81" i="2" l="1"/>
  <c r="I81" i="2" s="1"/>
  <c r="G81" i="2" l="1"/>
  <c r="D82" i="2" s="1"/>
  <c r="E82" i="2" s="1"/>
  <c r="H82" i="2" s="1"/>
  <c r="F82" i="2" l="1"/>
  <c r="I82" i="2" l="1"/>
  <c r="G82" i="2"/>
  <c r="D83" i="2" s="1"/>
  <c r="E83" i="2" l="1"/>
  <c r="H83" i="2" s="1"/>
  <c r="F83" i="2" l="1"/>
  <c r="I83" i="2" s="1"/>
  <c r="G83" i="2" l="1"/>
  <c r="D84" i="2" s="1"/>
  <c r="E84" i="2" s="1"/>
  <c r="H84" i="2" s="1"/>
  <c r="F84" i="2" l="1"/>
  <c r="I84" i="2" s="1"/>
  <c r="G84" i="2" l="1"/>
  <c r="D85" i="2" s="1"/>
  <c r="E85" i="2" s="1"/>
  <c r="H85" i="2" s="1"/>
  <c r="F85" i="2" l="1"/>
  <c r="I85" i="2" l="1"/>
  <c r="G85" i="2"/>
  <c r="D86" i="2" s="1"/>
  <c r="E86" i="2" l="1"/>
  <c r="H86" i="2" s="1"/>
  <c r="F86" i="2" l="1"/>
  <c r="I86" i="2" l="1"/>
  <c r="G86" i="2"/>
  <c r="D87" i="2" s="1"/>
  <c r="E87" i="2" l="1"/>
  <c r="H87" i="2" s="1"/>
  <c r="F87" i="2" l="1"/>
  <c r="I87" i="2" l="1"/>
  <c r="G87" i="2"/>
  <c r="D88" i="2" s="1"/>
  <c r="E88" i="2" l="1"/>
  <c r="H88" i="2" s="1"/>
  <c r="F88" i="2" l="1"/>
  <c r="I88" i="2" s="1"/>
  <c r="G88" i="2" l="1"/>
  <c r="D89" i="2" s="1"/>
  <c r="E89" i="2" s="1"/>
  <c r="H89" i="2" s="1"/>
  <c r="F89" i="2" l="1"/>
  <c r="I89" i="2" s="1"/>
  <c r="G89" i="2" l="1"/>
  <c r="D90" i="2" s="1"/>
  <c r="E90" i="2" s="1"/>
  <c r="H90" i="2" s="1"/>
  <c r="F90" i="2" l="1"/>
  <c r="I90" i="2" s="1"/>
  <c r="G90" i="2" l="1"/>
  <c r="D91" i="2" s="1"/>
  <c r="E91" i="2" s="1"/>
  <c r="H91" i="2" s="1"/>
  <c r="F91" i="2" l="1"/>
  <c r="I91" i="2" s="1"/>
  <c r="G91" i="2" l="1"/>
  <c r="D92" i="2" s="1"/>
  <c r="E92" i="2" s="1"/>
  <c r="H92" i="2" s="1"/>
  <c r="F92" i="2" l="1"/>
  <c r="I92" i="2" s="1"/>
  <c r="G92" i="2" l="1"/>
  <c r="D93" i="2" s="1"/>
  <c r="E93" i="2" s="1"/>
  <c r="H93" i="2" s="1"/>
  <c r="F93" i="2" l="1"/>
  <c r="I93" i="2" l="1"/>
  <c r="G93" i="2"/>
  <c r="D94" i="2" s="1"/>
  <c r="E94" i="2" l="1"/>
  <c r="H94" i="2" s="1"/>
  <c r="F94" i="2" l="1"/>
  <c r="I94" i="2" l="1"/>
  <c r="G94" i="2"/>
  <c r="D95" i="2" s="1"/>
  <c r="E95" i="2" l="1"/>
  <c r="H95" i="2" s="1"/>
  <c r="F95" i="2" l="1"/>
  <c r="I95" i="2" s="1"/>
  <c r="G95" i="2" l="1"/>
  <c r="D96" i="2" s="1"/>
  <c r="E96" i="2" s="1"/>
  <c r="H96" i="2" s="1"/>
  <c r="F96" i="2" l="1"/>
  <c r="I96" i="2" s="1"/>
  <c r="G96" i="2" l="1"/>
  <c r="D97" i="2" s="1"/>
  <c r="E97" i="2" s="1"/>
  <c r="H97" i="2" s="1"/>
  <c r="F97" i="2" l="1"/>
  <c r="I97" i="2" s="1"/>
  <c r="G97" i="2" l="1"/>
  <c r="D98" i="2" s="1"/>
  <c r="E98" i="2" s="1"/>
  <c r="H98" i="2" s="1"/>
  <c r="F98" i="2" l="1"/>
  <c r="I98" i="2" l="1"/>
  <c r="G98" i="2"/>
  <c r="D99" i="2" s="1"/>
  <c r="E99" i="2" l="1"/>
  <c r="H99" i="2" s="1"/>
  <c r="F99" i="2" l="1"/>
  <c r="I99" i="2" l="1"/>
  <c r="G99" i="2"/>
  <c r="D100" i="2" s="1"/>
  <c r="E100" i="2" l="1"/>
  <c r="H100" i="2" s="1"/>
  <c r="L18" i="2" s="1"/>
  <c r="F100" i="2" l="1"/>
  <c r="I100" i="2" l="1"/>
  <c r="L21" i="2" s="1"/>
  <c r="G100" i="2"/>
  <c r="D101" i="2" l="1"/>
  <c r="L24" i="2"/>
  <c r="L27" i="2"/>
  <c r="E101" i="2" l="1"/>
  <c r="H101" i="2" s="1"/>
  <c r="F101" i="2" l="1"/>
  <c r="I101" i="2" s="1"/>
  <c r="G101" i="2" l="1"/>
  <c r="D102" i="2" s="1"/>
  <c r="E102" i="2" s="1"/>
  <c r="H102" i="2" s="1"/>
  <c r="F102" i="2" l="1"/>
  <c r="I102" i="2" s="1"/>
  <c r="G102" i="2" l="1"/>
  <c r="D103" i="2" s="1"/>
  <c r="E103" i="2" s="1"/>
  <c r="H103" i="2" s="1"/>
  <c r="F103" i="2" l="1"/>
  <c r="I103" i="2" s="1"/>
  <c r="G103" i="2" l="1"/>
  <c r="D104" i="2" s="1"/>
  <c r="E104" i="2" s="1"/>
  <c r="H104" i="2" s="1"/>
  <c r="F104" i="2" l="1"/>
  <c r="I104" i="2" s="1"/>
  <c r="G104" i="2" l="1"/>
  <c r="D105" i="2" s="1"/>
  <c r="E105" i="2" s="1"/>
  <c r="H105" i="2" s="1"/>
  <c r="F105" i="2" l="1"/>
  <c r="I105" i="2" s="1"/>
  <c r="G105" i="2" l="1"/>
  <c r="D106" i="2" s="1"/>
  <c r="E106" i="2" s="1"/>
  <c r="H106" i="2" s="1"/>
  <c r="F106" i="2" l="1"/>
  <c r="I106" i="2" s="1"/>
  <c r="G106" i="2" l="1"/>
  <c r="D107" i="2" s="1"/>
  <c r="E107" i="2" s="1"/>
  <c r="H107" i="2" s="1"/>
  <c r="F107" i="2" l="1"/>
  <c r="I107" i="2" l="1"/>
  <c r="G107" i="2"/>
  <c r="D108" i="2" s="1"/>
  <c r="E108" i="2" l="1"/>
  <c r="H108" i="2" s="1"/>
  <c r="F108" i="2" l="1"/>
  <c r="I108" i="2" s="1"/>
  <c r="G108" i="2" l="1"/>
  <c r="D109" i="2" s="1"/>
  <c r="E109" i="2" s="1"/>
  <c r="H109" i="2" s="1"/>
  <c r="F109" i="2" l="1"/>
  <c r="I109" i="2" s="1"/>
  <c r="G109" i="2" l="1"/>
  <c r="D110" i="2" s="1"/>
  <c r="E110" i="2" s="1"/>
  <c r="H110" i="2" s="1"/>
  <c r="F110" i="2" l="1"/>
  <c r="I110" i="2" s="1"/>
  <c r="G110" i="2" l="1"/>
  <c r="D111" i="2" s="1"/>
  <c r="E111" i="2" l="1"/>
  <c r="H111" i="2" s="1"/>
  <c r="F111" i="2" l="1"/>
  <c r="I111" i="2" l="1"/>
  <c r="G111" i="2"/>
  <c r="D112" i="2" s="1"/>
  <c r="E112" i="2" l="1"/>
  <c r="H112" i="2" s="1"/>
  <c r="F112" i="2" l="1"/>
  <c r="I112" i="2" l="1"/>
  <c r="G112" i="2"/>
  <c r="D113" i="2" s="1"/>
  <c r="E113" i="2" l="1"/>
  <c r="H113" i="2" s="1"/>
  <c r="F113" i="2" l="1"/>
  <c r="I113" i="2" l="1"/>
  <c r="G113" i="2"/>
  <c r="D116" i="2" s="1"/>
  <c r="E116" i="2" l="1"/>
  <c r="H116" i="2" s="1"/>
  <c r="F116" i="2" l="1"/>
  <c r="I116" i="2" s="1"/>
  <c r="G116" i="2" l="1"/>
  <c r="D117" i="2" s="1"/>
  <c r="E117" i="2" s="1"/>
  <c r="H117" i="2" s="1"/>
  <c r="F117" i="2" l="1"/>
  <c r="I117" i="2" l="1"/>
  <c r="G117" i="2"/>
  <c r="D118" i="2" s="1"/>
  <c r="E118" i="2" l="1"/>
  <c r="H118" i="2" s="1"/>
  <c r="F118" i="2" l="1"/>
  <c r="I118" i="2" s="1"/>
  <c r="G118" i="2" l="1"/>
  <c r="D119" i="2" s="1"/>
  <c r="E119" i="2" s="1"/>
  <c r="H119" i="2" s="1"/>
  <c r="F119" i="2" l="1"/>
  <c r="I119" i="2" s="1"/>
  <c r="G119" i="2" l="1"/>
  <c r="D120" i="2" s="1"/>
  <c r="E120" i="2" s="1"/>
  <c r="H120" i="2" s="1"/>
  <c r="F120" i="2" l="1"/>
  <c r="I120" i="2" s="1"/>
  <c r="G120" i="2" l="1"/>
  <c r="D121" i="2" s="1"/>
  <c r="E121" i="2" s="1"/>
  <c r="H121" i="2" s="1"/>
  <c r="F121" i="2" l="1"/>
  <c r="I121" i="2" s="1"/>
  <c r="G121" i="2" l="1"/>
  <c r="D122" i="2" s="1"/>
  <c r="E122" i="2" s="1"/>
  <c r="H122" i="2" s="1"/>
  <c r="F122" i="2" l="1"/>
  <c r="I122" i="2" l="1"/>
  <c r="G122" i="2"/>
  <c r="D123" i="2" s="1"/>
  <c r="E123" i="2" l="1"/>
  <c r="H123" i="2" s="1"/>
  <c r="F123" i="2" l="1"/>
  <c r="I123" i="2" s="1"/>
  <c r="G123" i="2" l="1"/>
  <c r="D124" i="2" s="1"/>
  <c r="E124" i="2" s="1"/>
  <c r="H124" i="2" s="1"/>
  <c r="F124" i="2" l="1"/>
  <c r="I124" i="2" l="1"/>
  <c r="G124" i="2"/>
  <c r="D125" i="2" s="1"/>
  <c r="E125" i="2" l="1"/>
  <c r="H125" i="2" s="1"/>
  <c r="F125" i="2" l="1"/>
  <c r="I125" i="2" l="1"/>
  <c r="G125" i="2"/>
  <c r="D126" i="2" s="1"/>
  <c r="E126" i="2" l="1"/>
  <c r="H126" i="2" s="1"/>
  <c r="F126" i="2" l="1"/>
  <c r="I126" i="2" l="1"/>
  <c r="G126" i="2"/>
  <c r="D127" i="2" s="1"/>
  <c r="E127" i="2" l="1"/>
  <c r="H127" i="2" s="1"/>
  <c r="F127" i="2" l="1"/>
  <c r="I127" i="2" l="1"/>
  <c r="G127" i="2"/>
  <c r="D128" i="2" s="1"/>
  <c r="E128" i="2" l="1"/>
  <c r="H128" i="2" s="1"/>
  <c r="F128" i="2" l="1"/>
  <c r="I128" i="2" s="1"/>
  <c r="G128" i="2" l="1"/>
  <c r="D129" i="2" s="1"/>
  <c r="E129" i="2" s="1"/>
  <c r="H129" i="2" s="1"/>
  <c r="F129" i="2" l="1"/>
  <c r="I129" i="2" s="1"/>
  <c r="G129" i="2" l="1"/>
  <c r="D130" i="2" s="1"/>
  <c r="E130" i="2" s="1"/>
  <c r="H130" i="2" s="1"/>
  <c r="F130" i="2" l="1"/>
  <c r="G130" i="2" s="1"/>
  <c r="D131" i="2" s="1"/>
  <c r="I130" i="2" l="1"/>
  <c r="E131" i="2"/>
  <c r="H131" i="2" s="1"/>
  <c r="F131" i="2" l="1"/>
  <c r="I131" i="2" s="1"/>
  <c r="G131" i="2" l="1"/>
  <c r="D132" i="2" s="1"/>
  <c r="E132" i="2" s="1"/>
  <c r="H132" i="2" s="1"/>
  <c r="F132" i="2" l="1"/>
  <c r="I132" i="2" l="1"/>
  <c r="G132" i="2"/>
  <c r="D133" i="2" s="1"/>
  <c r="E133" i="2" l="1"/>
  <c r="H133" i="2" s="1"/>
  <c r="F133" i="2" l="1"/>
  <c r="I133" i="2" l="1"/>
  <c r="G133" i="2"/>
  <c r="D134" i="2" s="1"/>
  <c r="E134" i="2" l="1"/>
  <c r="H134" i="2" s="1"/>
  <c r="F134" i="2" l="1"/>
  <c r="I134" i="2" l="1"/>
  <c r="G134" i="2"/>
  <c r="D135" i="2" s="1"/>
  <c r="E135" i="2" l="1"/>
  <c r="H135" i="2" s="1"/>
  <c r="F135" i="2" l="1"/>
  <c r="I135" i="2" s="1"/>
  <c r="G135" i="2" l="1"/>
  <c r="D136" i="2" s="1"/>
  <c r="E136" i="2" s="1"/>
  <c r="H136" i="2" s="1"/>
  <c r="F136" i="2" l="1"/>
  <c r="G136" i="2" s="1"/>
  <c r="D137" i="2" s="1"/>
  <c r="I136" i="2" l="1"/>
  <c r="E137" i="2"/>
  <c r="H137" i="2" s="1"/>
  <c r="F137" i="2" l="1"/>
  <c r="I137" i="2" s="1"/>
  <c r="G137" i="2" l="1"/>
  <c r="D138" i="2" s="1"/>
  <c r="E138" i="2" s="1"/>
  <c r="H138" i="2" s="1"/>
  <c r="M18" i="2" s="1"/>
  <c r="F138" i="2" l="1"/>
  <c r="I138" i="2" s="1"/>
  <c r="M21" i="2" s="1"/>
  <c r="G138" i="2" l="1"/>
  <c r="M24" i="2" s="1"/>
  <c r="D139" i="2" l="1"/>
  <c r="E139" i="2" s="1"/>
  <c r="H139" i="2" s="1"/>
  <c r="M27" i="2"/>
  <c r="F139" i="2" l="1"/>
  <c r="I139" i="2" s="1"/>
  <c r="G139" i="2" l="1"/>
  <c r="D140" i="2" s="1"/>
  <c r="E140" i="2" s="1"/>
  <c r="H140" i="2" s="1"/>
  <c r="F140" i="2" l="1"/>
  <c r="I140" i="2" l="1"/>
  <c r="G140" i="2"/>
  <c r="D141" i="2" s="1"/>
  <c r="E141" i="2" l="1"/>
  <c r="H141" i="2" s="1"/>
  <c r="F141" i="2" l="1"/>
  <c r="I141" i="2" l="1"/>
  <c r="G141" i="2"/>
  <c r="D142" i="2" s="1"/>
  <c r="E142" i="2" l="1"/>
  <c r="H142" i="2" s="1"/>
  <c r="F142" i="2" l="1"/>
  <c r="I142" i="2" l="1"/>
  <c r="G142" i="2"/>
  <c r="D143" i="2" s="1"/>
  <c r="E143" i="2" l="1"/>
  <c r="H143" i="2" s="1"/>
  <c r="F143" i="2" l="1"/>
  <c r="I143" i="2" l="1"/>
  <c r="G143" i="2"/>
  <c r="D144" i="2" s="1"/>
  <c r="E144" i="2" l="1"/>
  <c r="H144" i="2" s="1"/>
  <c r="F144" i="2" l="1"/>
  <c r="I144" i="2" l="1"/>
  <c r="G144" i="2"/>
  <c r="D145" i="2" s="1"/>
  <c r="E145" i="2" l="1"/>
  <c r="H145" i="2" s="1"/>
  <c r="F145" i="2" l="1"/>
  <c r="I145" i="2" l="1"/>
  <c r="G145" i="2"/>
  <c r="D146" i="2" s="1"/>
  <c r="E146" i="2" l="1"/>
  <c r="H146" i="2" s="1"/>
  <c r="F146" i="2" l="1"/>
  <c r="I146" i="2" l="1"/>
  <c r="G146" i="2"/>
  <c r="D147" i="2" s="1"/>
  <c r="E147" i="2" l="1"/>
  <c r="H147" i="2" s="1"/>
  <c r="F147" i="2" l="1"/>
  <c r="I147" i="2" l="1"/>
  <c r="G147" i="2"/>
  <c r="D148" i="2" s="1"/>
  <c r="E148" i="2" l="1"/>
  <c r="H148" i="2" s="1"/>
  <c r="F148" i="2" l="1"/>
  <c r="I148" i="2" l="1"/>
  <c r="G148" i="2"/>
  <c r="D149" i="2" s="1"/>
  <c r="E149" i="2" l="1"/>
  <c r="H149" i="2" s="1"/>
  <c r="F149" i="2" l="1"/>
  <c r="I149" i="2" l="1"/>
  <c r="G149" i="2"/>
  <c r="D150" i="2" s="1"/>
  <c r="E150" i="2" l="1"/>
  <c r="H150" i="2" s="1"/>
  <c r="F150" i="2" l="1"/>
  <c r="I150" i="2" l="1"/>
  <c r="G150" i="2"/>
  <c r="D151" i="2" s="1"/>
  <c r="E151" i="2" l="1"/>
  <c r="H151" i="2" s="1"/>
  <c r="F151" i="2" l="1"/>
  <c r="I151" i="2" s="1"/>
  <c r="G151" i="2" l="1"/>
  <c r="D152" i="2" s="1"/>
  <c r="E152" i="2" s="1"/>
  <c r="H152" i="2" s="1"/>
  <c r="F152" i="2" l="1"/>
  <c r="I152" i="2" l="1"/>
  <c r="G152" i="2"/>
  <c r="D153" i="2" s="1"/>
  <c r="E153" i="2" l="1"/>
  <c r="H153" i="2" s="1"/>
  <c r="F153" i="2" l="1"/>
  <c r="I153" i="2" l="1"/>
  <c r="G153" i="2"/>
  <c r="D154" i="2" s="1"/>
  <c r="E154" i="2" l="1"/>
  <c r="H154" i="2" s="1"/>
  <c r="F154" i="2" l="1"/>
  <c r="I154" i="2" l="1"/>
  <c r="G154" i="2"/>
  <c r="D155" i="2" s="1"/>
  <c r="E155" i="2" l="1"/>
  <c r="H155" i="2" s="1"/>
  <c r="F155" i="2" l="1"/>
  <c r="I155" i="2" l="1"/>
  <c r="G155" i="2"/>
  <c r="D156" i="2" s="1"/>
  <c r="E156" i="2" l="1"/>
  <c r="H156" i="2" s="1"/>
  <c r="F156" i="2" l="1"/>
  <c r="I156" i="2" l="1"/>
  <c r="G156" i="2"/>
  <c r="D157" i="2" s="1"/>
  <c r="E157" i="2" l="1"/>
  <c r="H157" i="2" s="1"/>
  <c r="F157" i="2" l="1"/>
  <c r="I157" i="2" l="1"/>
  <c r="G157" i="2"/>
  <c r="D158" i="2" s="1"/>
  <c r="E158" i="2" l="1"/>
  <c r="H158" i="2" s="1"/>
  <c r="F158" i="2" l="1"/>
  <c r="I158" i="2" l="1"/>
  <c r="G158" i="2"/>
  <c r="D159" i="2" s="1"/>
  <c r="E159" i="2" l="1"/>
  <c r="H159" i="2" s="1"/>
  <c r="F159" i="2" l="1"/>
  <c r="I159" i="2" l="1"/>
  <c r="G159" i="2"/>
  <c r="D160" i="2" s="1"/>
  <c r="E160" i="2" l="1"/>
  <c r="H160" i="2" s="1"/>
  <c r="F160" i="2" l="1"/>
  <c r="I160" i="2" l="1"/>
  <c r="G160" i="2"/>
  <c r="D161" i="2" s="1"/>
  <c r="E161" i="2" l="1"/>
  <c r="H161" i="2" s="1"/>
  <c r="F161" i="2" l="1"/>
  <c r="I161" i="2" l="1"/>
  <c r="G161" i="2"/>
  <c r="D162" i="2" s="1"/>
  <c r="E162" i="2" l="1"/>
  <c r="H162" i="2" s="1"/>
  <c r="F162" i="2" l="1"/>
  <c r="I162" i="2" l="1"/>
  <c r="G162" i="2"/>
  <c r="D163" i="2" s="1"/>
  <c r="E163" i="2" l="1"/>
  <c r="H163" i="2" s="1"/>
  <c r="F163" i="2" l="1"/>
  <c r="I163" i="2" l="1"/>
  <c r="G163" i="2"/>
  <c r="D164" i="2" s="1"/>
  <c r="E164" i="2" l="1"/>
  <c r="H164" i="2" s="1"/>
  <c r="F164" i="2" l="1"/>
  <c r="I164" i="2" l="1"/>
  <c r="G164" i="2"/>
  <c r="D165" i="2" s="1"/>
  <c r="E165" i="2" l="1"/>
  <c r="H165" i="2" s="1"/>
  <c r="F165" i="2" l="1"/>
  <c r="I165" i="2" l="1"/>
  <c r="G165" i="2"/>
  <c r="D166" i="2" s="1"/>
  <c r="E166" i="2" l="1"/>
  <c r="H166" i="2" s="1"/>
  <c r="F166" i="2" l="1"/>
  <c r="I166" i="2" l="1"/>
  <c r="G166" i="2"/>
  <c r="D167" i="2" s="1"/>
  <c r="E167" i="2" l="1"/>
  <c r="H167" i="2" s="1"/>
  <c r="F167" i="2" l="1"/>
  <c r="I167" i="2" l="1"/>
  <c r="G167" i="2"/>
  <c r="D168" i="2" s="1"/>
  <c r="E168" i="2" l="1"/>
  <c r="H168" i="2" s="1"/>
  <c r="F168" i="2" l="1"/>
  <c r="I168" i="2" l="1"/>
  <c r="G168" i="2"/>
  <c r="D169" i="2" s="1"/>
  <c r="E169" i="2" l="1"/>
  <c r="H169" i="2" s="1"/>
  <c r="F169" i="2" l="1"/>
  <c r="I169" i="2" l="1"/>
  <c r="G169" i="2"/>
  <c r="D170" i="2" s="1"/>
  <c r="E170" i="2" l="1"/>
  <c r="H170" i="2" s="1"/>
  <c r="F170" i="2" l="1"/>
  <c r="I170" i="2" l="1"/>
  <c r="G170" i="2"/>
  <c r="D171" i="2" s="1"/>
  <c r="E171" i="2" l="1"/>
  <c r="H171" i="2" s="1"/>
  <c r="F171" i="2" l="1"/>
  <c r="I171" i="2" l="1"/>
  <c r="G171" i="2"/>
  <c r="D172" i="2" s="1"/>
  <c r="E172" i="2" l="1"/>
  <c r="H172" i="2" s="1"/>
  <c r="F172" i="2" l="1"/>
  <c r="I172" i="2" l="1"/>
  <c r="G172" i="2"/>
  <c r="D173" i="2" s="1"/>
  <c r="E173" i="2" l="1"/>
  <c r="H173" i="2" s="1"/>
  <c r="F173" i="2" l="1"/>
  <c r="I173" i="2" l="1"/>
  <c r="G173" i="2"/>
  <c r="D176" i="2" s="1"/>
  <c r="E176" i="2" s="1"/>
  <c r="H176" i="2" s="1"/>
  <c r="F176" i="2" l="1"/>
  <c r="G176" i="2" s="1"/>
  <c r="D177" i="2" s="1"/>
  <c r="I176" i="2" l="1"/>
  <c r="E177" i="2"/>
  <c r="H177" i="2" s="1"/>
  <c r="F177" i="2" l="1"/>
  <c r="I177" i="2" l="1"/>
  <c r="G177" i="2"/>
  <c r="D178" i="2" s="1"/>
  <c r="E178" i="2" l="1"/>
  <c r="H178" i="2" s="1"/>
  <c r="F178" i="2" l="1"/>
  <c r="I178" i="2" l="1"/>
  <c r="G178" i="2"/>
  <c r="D179" i="2" s="1"/>
  <c r="E179" i="2" l="1"/>
  <c r="H179" i="2" s="1"/>
  <c r="F179" i="2" l="1"/>
  <c r="I179" i="2" s="1"/>
  <c r="G179" i="2" l="1"/>
  <c r="D180" i="2" s="1"/>
  <c r="E180" i="2" s="1"/>
  <c r="H180" i="2" s="1"/>
  <c r="F180" i="2" l="1"/>
  <c r="I180" i="2" l="1"/>
  <c r="G180" i="2"/>
  <c r="D181" i="2" s="1"/>
  <c r="E181" i="2" l="1"/>
  <c r="H181" i="2" s="1"/>
  <c r="F181" i="2" l="1"/>
  <c r="I181" i="2" l="1"/>
  <c r="G181" i="2"/>
  <c r="D182" i="2" s="1"/>
  <c r="E182" i="2" l="1"/>
  <c r="H182" i="2" s="1"/>
  <c r="F182" i="2" l="1"/>
  <c r="I182" i="2" l="1"/>
  <c r="G182" i="2"/>
  <c r="D183" i="2" s="1"/>
  <c r="E183" i="2" l="1"/>
  <c r="H183" i="2" s="1"/>
  <c r="F183" i="2" l="1"/>
  <c r="I183" i="2" s="1"/>
  <c r="G183" i="2" l="1"/>
  <c r="D184" i="2" s="1"/>
  <c r="E184" i="2" s="1"/>
  <c r="H184" i="2" s="1"/>
  <c r="F184" i="2" l="1"/>
  <c r="I184" i="2" s="1"/>
  <c r="G184" i="2" l="1"/>
  <c r="D185" i="2" s="1"/>
  <c r="E185" i="2" s="1"/>
  <c r="H185" i="2" s="1"/>
  <c r="F185" i="2" l="1"/>
  <c r="I185" i="2" l="1"/>
  <c r="G185" i="2"/>
  <c r="D186" i="2" s="1"/>
  <c r="E186" i="2" l="1"/>
  <c r="H186" i="2" s="1"/>
  <c r="F186" i="2" l="1"/>
  <c r="I186" i="2" s="1"/>
  <c r="G186" i="2" l="1"/>
  <c r="D187" i="2" s="1"/>
  <c r="E187" i="2" s="1"/>
  <c r="H187" i="2" s="1"/>
  <c r="F187" i="2" l="1"/>
  <c r="I187" i="2" l="1"/>
  <c r="G187" i="2"/>
  <c r="D188" i="2" s="1"/>
  <c r="E188" i="2" l="1"/>
  <c r="H188" i="2" s="1"/>
  <c r="F188" i="2" l="1"/>
  <c r="I188" i="2" s="1"/>
  <c r="G188" i="2" l="1"/>
  <c r="D189" i="2" s="1"/>
  <c r="E189" i="2" s="1"/>
  <c r="H189" i="2" s="1"/>
  <c r="F189" i="2" l="1"/>
  <c r="I189" i="2" s="1"/>
  <c r="G189" i="2" l="1"/>
  <c r="D190" i="2" s="1"/>
  <c r="E190" i="2" s="1"/>
  <c r="H190" i="2" s="1"/>
  <c r="F190" i="2" l="1"/>
  <c r="I190" i="2" s="1"/>
  <c r="G190" i="2" l="1"/>
  <c r="D191" i="2" s="1"/>
  <c r="E191" i="2" s="1"/>
  <c r="H191" i="2" s="1"/>
  <c r="F191" i="2" l="1"/>
  <c r="I191" i="2" s="1"/>
  <c r="G191" i="2" l="1"/>
  <c r="D192" i="2" s="1"/>
  <c r="E192" i="2" s="1"/>
  <c r="H192" i="2" s="1"/>
  <c r="F192" i="2" l="1"/>
  <c r="I192" i="2" s="1"/>
  <c r="G192" i="2" l="1"/>
  <c r="D193" i="2" s="1"/>
  <c r="E193" i="2" s="1"/>
  <c r="H193" i="2" s="1"/>
  <c r="F193" i="2" l="1"/>
  <c r="I193" i="2" l="1"/>
  <c r="G193" i="2"/>
  <c r="D194" i="2" s="1"/>
  <c r="E194" i="2" l="1"/>
  <c r="H194" i="2" s="1"/>
  <c r="F194" i="2" l="1"/>
  <c r="I194" i="2" s="1"/>
  <c r="G194" i="2" l="1"/>
  <c r="D195" i="2" s="1"/>
  <c r="E195" i="2" s="1"/>
  <c r="H195" i="2" s="1"/>
  <c r="F195" i="2" l="1"/>
  <c r="I195" i="2" l="1"/>
  <c r="G195" i="2"/>
  <c r="D196" i="2" s="1"/>
  <c r="E196" i="2" l="1"/>
  <c r="H196" i="2" s="1"/>
  <c r="F196" i="2" l="1"/>
  <c r="I196" i="2" s="1"/>
  <c r="G196" i="2" l="1"/>
  <c r="D197" i="2" s="1"/>
  <c r="E197" i="2" s="1"/>
  <c r="H197" i="2" s="1"/>
  <c r="F197" i="2" l="1"/>
  <c r="I197" i="2" s="1"/>
  <c r="G197" i="2" l="1"/>
  <c r="D198" i="2" s="1"/>
  <c r="E198" i="2" s="1"/>
  <c r="H198" i="2" s="1"/>
  <c r="F198" i="2" l="1"/>
  <c r="I198" i="2" s="1"/>
  <c r="G198" i="2" l="1"/>
  <c r="D199" i="2" s="1"/>
  <c r="E199" i="2" s="1"/>
  <c r="H199" i="2" s="1"/>
  <c r="F199" i="2" l="1"/>
  <c r="I199" i="2" l="1"/>
  <c r="G199" i="2"/>
  <c r="D200" i="2" s="1"/>
  <c r="E200" i="2" l="1"/>
  <c r="H200" i="2" s="1"/>
  <c r="F200" i="2" l="1"/>
  <c r="I200" i="2" s="1"/>
  <c r="N21" i="2" s="1"/>
  <c r="N18" i="2"/>
  <c r="G200" i="2" l="1"/>
  <c r="D201" i="2" s="1"/>
  <c r="N27" i="2" l="1"/>
  <c r="N24" i="2"/>
  <c r="E201" i="2"/>
  <c r="H201" i="2" s="1"/>
  <c r="F201" i="2" l="1"/>
  <c r="I201" i="2" l="1"/>
  <c r="G201" i="2"/>
  <c r="D202" i="2" s="1"/>
  <c r="E202" i="2" l="1"/>
  <c r="H202" i="2" s="1"/>
  <c r="F202" i="2" l="1"/>
  <c r="I202" i="2" s="1"/>
  <c r="G202" i="2" l="1"/>
  <c r="D203" i="2" s="1"/>
  <c r="E203" i="2" s="1"/>
  <c r="H203" i="2" s="1"/>
  <c r="F203" i="2" l="1"/>
  <c r="I203" i="2" l="1"/>
  <c r="G203" i="2"/>
  <c r="D204" i="2" s="1"/>
  <c r="E204" i="2" l="1"/>
  <c r="H204" i="2" s="1"/>
  <c r="F204" i="2" l="1"/>
  <c r="I204" i="2" l="1"/>
  <c r="G204" i="2"/>
  <c r="D205" i="2" s="1"/>
  <c r="E205" i="2" l="1"/>
  <c r="H205" i="2" s="1"/>
  <c r="F205" i="2" l="1"/>
  <c r="I205" i="2" l="1"/>
  <c r="G205" i="2"/>
  <c r="D206" i="2" s="1"/>
  <c r="E206" i="2" l="1"/>
  <c r="H206" i="2" s="1"/>
  <c r="F206" i="2" l="1"/>
  <c r="I206" i="2" l="1"/>
  <c r="G206" i="2"/>
  <c r="D207" i="2" s="1"/>
  <c r="E207" i="2" l="1"/>
  <c r="H207" i="2" s="1"/>
  <c r="F207" i="2" l="1"/>
  <c r="I207" i="2" l="1"/>
  <c r="G207" i="2"/>
  <c r="D208" i="2" s="1"/>
  <c r="E208" i="2" l="1"/>
  <c r="H208" i="2" s="1"/>
  <c r="F208" i="2" l="1"/>
  <c r="I208" i="2" l="1"/>
  <c r="G208" i="2"/>
  <c r="D209" i="2" s="1"/>
  <c r="E209" i="2" l="1"/>
  <c r="H209" i="2" s="1"/>
  <c r="F209" i="2" l="1"/>
  <c r="I209" i="2" l="1"/>
  <c r="G209" i="2"/>
  <c r="D210" i="2" s="1"/>
  <c r="E210" i="2" l="1"/>
  <c r="H210" i="2" s="1"/>
  <c r="F210" i="2" l="1"/>
  <c r="I210" i="2" l="1"/>
  <c r="G210" i="2"/>
  <c r="D211" i="2" s="1"/>
  <c r="E211" i="2" l="1"/>
  <c r="H211" i="2" s="1"/>
  <c r="F211" i="2" l="1"/>
  <c r="I211" i="2" l="1"/>
  <c r="G211" i="2"/>
  <c r="D212" i="2" s="1"/>
  <c r="E212" i="2" l="1"/>
  <c r="H212" i="2" s="1"/>
  <c r="F212" i="2" l="1"/>
  <c r="I212" i="2" l="1"/>
  <c r="G212" i="2"/>
  <c r="D213" i="2" s="1"/>
  <c r="E213" i="2" l="1"/>
  <c r="H213" i="2" s="1"/>
  <c r="F213" i="2" l="1"/>
  <c r="I213" i="2" l="1"/>
  <c r="G213" i="2"/>
  <c r="D214" i="2" s="1"/>
  <c r="E214" i="2" l="1"/>
  <c r="H214" i="2" s="1"/>
  <c r="F214" i="2" l="1"/>
  <c r="I214" i="2" l="1"/>
  <c r="G214" i="2"/>
  <c r="D215" i="2" s="1"/>
  <c r="E215" i="2" l="1"/>
  <c r="H215" i="2" s="1"/>
  <c r="F215" i="2" l="1"/>
  <c r="I215" i="2" l="1"/>
  <c r="G215" i="2"/>
  <c r="D216" i="2" s="1"/>
  <c r="E216" i="2" l="1"/>
  <c r="H216" i="2" s="1"/>
  <c r="F216" i="2" l="1"/>
  <c r="I216" i="2" l="1"/>
  <c r="G216" i="2"/>
  <c r="D217" i="2" s="1"/>
  <c r="E217" i="2" l="1"/>
  <c r="H217" i="2" s="1"/>
  <c r="F217" i="2" l="1"/>
  <c r="I217" i="2" l="1"/>
  <c r="G217" i="2"/>
  <c r="D218" i="2" s="1"/>
  <c r="E218" i="2" l="1"/>
  <c r="H218" i="2" s="1"/>
  <c r="F218" i="2" l="1"/>
  <c r="I218" i="2" s="1"/>
  <c r="G218" i="2" l="1"/>
  <c r="D219" i="2" s="1"/>
  <c r="E219" i="2" s="1"/>
  <c r="H219" i="2" s="1"/>
  <c r="F219" i="2" l="1"/>
  <c r="I219" i="2" l="1"/>
  <c r="G219" i="2"/>
  <c r="D220" i="2" s="1"/>
  <c r="E220" i="2" l="1"/>
  <c r="H220" i="2" s="1"/>
  <c r="F220" i="2" l="1"/>
  <c r="I220" i="2" l="1"/>
  <c r="G220" i="2"/>
  <c r="D221" i="2" s="1"/>
  <c r="E221" i="2" l="1"/>
  <c r="H221" i="2" s="1"/>
  <c r="F221" i="2" l="1"/>
  <c r="I221" i="2" l="1"/>
  <c r="G221" i="2"/>
  <c r="D222" i="2" s="1"/>
  <c r="E222" i="2" l="1"/>
  <c r="H222" i="2" s="1"/>
  <c r="F222" i="2" l="1"/>
  <c r="I222" i="2" l="1"/>
  <c r="G222" i="2"/>
  <c r="D223" i="2" s="1"/>
  <c r="E223" i="2" l="1"/>
  <c r="H223" i="2" s="1"/>
  <c r="F223" i="2" l="1"/>
  <c r="I223" i="2" l="1"/>
  <c r="G223" i="2"/>
  <c r="D224" i="2" s="1"/>
  <c r="E224" i="2" l="1"/>
  <c r="H224" i="2" s="1"/>
  <c r="F224" i="2" l="1"/>
  <c r="I224" i="2" l="1"/>
  <c r="G224" i="2"/>
  <c r="D225" i="2" s="1"/>
  <c r="E225" i="2" l="1"/>
  <c r="H225" i="2" s="1"/>
  <c r="F225" i="2" l="1"/>
  <c r="I225" i="2" l="1"/>
  <c r="G225" i="2"/>
  <c r="D226" i="2" s="1"/>
  <c r="E226" i="2" l="1"/>
  <c r="H226" i="2" s="1"/>
  <c r="F226" i="2" l="1"/>
  <c r="I226" i="2" l="1"/>
  <c r="G226" i="2"/>
  <c r="D227" i="2" s="1"/>
  <c r="E227" i="2" l="1"/>
  <c r="H227" i="2" s="1"/>
  <c r="F227" i="2" l="1"/>
  <c r="I227" i="2" l="1"/>
  <c r="G227" i="2"/>
  <c r="D228" i="2" s="1"/>
  <c r="E228" i="2" l="1"/>
  <c r="H228" i="2" s="1"/>
  <c r="F228" i="2" l="1"/>
  <c r="I228" i="2" l="1"/>
  <c r="G228" i="2"/>
  <c r="D229" i="2" s="1"/>
  <c r="E229" i="2" l="1"/>
  <c r="H229" i="2" s="1"/>
  <c r="F229" i="2" l="1"/>
  <c r="I229" i="2" l="1"/>
  <c r="G229" i="2"/>
  <c r="D230" i="2" s="1"/>
  <c r="E230" i="2" l="1"/>
  <c r="H230" i="2" s="1"/>
  <c r="F230" i="2" l="1"/>
  <c r="I230" i="2" l="1"/>
  <c r="G230" i="2"/>
  <c r="D231" i="2" s="1"/>
  <c r="E231" i="2" l="1"/>
  <c r="H231" i="2" s="1"/>
  <c r="F231" i="2" l="1"/>
  <c r="I231" i="2" l="1"/>
  <c r="G231" i="2"/>
  <c r="D232" i="2" s="1"/>
  <c r="E232" i="2" l="1"/>
  <c r="H232" i="2" s="1"/>
  <c r="F232" i="2" l="1"/>
  <c r="I232" i="2" l="1"/>
  <c r="G232" i="2"/>
  <c r="D233" i="2" s="1"/>
  <c r="E233" i="2" l="1"/>
  <c r="H233" i="2" s="1"/>
  <c r="F233" i="2" l="1"/>
  <c r="I233" i="2" l="1"/>
  <c r="G233" i="2"/>
  <c r="D236" i="2" s="1"/>
  <c r="E236" i="2" l="1"/>
  <c r="H236" i="2" s="1"/>
  <c r="F236" i="2" l="1"/>
  <c r="I236" i="2" s="1"/>
  <c r="G236" i="2" l="1"/>
  <c r="D237" i="2" s="1"/>
  <c r="E237" i="2" l="1"/>
  <c r="H237" i="2" s="1"/>
  <c r="F237" i="2" l="1"/>
  <c r="I237" i="2" s="1"/>
  <c r="G237" i="2" l="1"/>
  <c r="D238" i="2" s="1"/>
  <c r="E238" i="2" s="1"/>
  <c r="H238" i="2" s="1"/>
  <c r="F238" i="2" l="1"/>
  <c r="I238" i="2" l="1"/>
  <c r="G238" i="2"/>
  <c r="D239" i="2" s="1"/>
  <c r="E239" i="2" l="1"/>
  <c r="H239" i="2" s="1"/>
  <c r="F239" i="2" l="1"/>
  <c r="I239" i="2" l="1"/>
  <c r="G239" i="2"/>
  <c r="D240" i="2" s="1"/>
  <c r="E240" i="2" l="1"/>
  <c r="H240" i="2" s="1"/>
  <c r="F240" i="2" l="1"/>
  <c r="I240" i="2" l="1"/>
  <c r="G240" i="2"/>
  <c r="D241" i="2" s="1"/>
  <c r="E241" i="2" l="1"/>
  <c r="H241" i="2" s="1"/>
  <c r="F241" i="2" l="1"/>
  <c r="I241" i="2" s="1"/>
  <c r="G241" i="2" l="1"/>
  <c r="D242" i="2" s="1"/>
  <c r="E242" i="2" s="1"/>
  <c r="H242" i="2" s="1"/>
  <c r="F242" i="2" l="1"/>
  <c r="I242" i="2" s="1"/>
  <c r="G242" i="2" l="1"/>
  <c r="D243" i="2" s="1"/>
  <c r="E243" i="2" s="1"/>
  <c r="H243" i="2" s="1"/>
  <c r="F243" i="2" l="1"/>
  <c r="I243" i="2" l="1"/>
  <c r="G243" i="2"/>
  <c r="D244" i="2" s="1"/>
  <c r="E244" i="2" l="1"/>
  <c r="H244" i="2" s="1"/>
  <c r="F244" i="2" l="1"/>
  <c r="I244" i="2" l="1"/>
  <c r="G244" i="2"/>
  <c r="D245" i="2" s="1"/>
  <c r="E245" i="2" l="1"/>
  <c r="H245" i="2" s="1"/>
  <c r="F245" i="2" l="1"/>
  <c r="I245" i="2" l="1"/>
  <c r="G245" i="2"/>
  <c r="D246" i="2" s="1"/>
  <c r="E246" i="2" l="1"/>
  <c r="H246" i="2" s="1"/>
  <c r="F246" i="2" l="1"/>
  <c r="I246" i="2" l="1"/>
  <c r="G246" i="2"/>
  <c r="D247" i="2" s="1"/>
  <c r="E247" i="2" l="1"/>
  <c r="H247" i="2" s="1"/>
  <c r="F247" i="2" l="1"/>
  <c r="I247" i="2" l="1"/>
  <c r="G247" i="2"/>
  <c r="D248" i="2" s="1"/>
  <c r="E248" i="2" l="1"/>
  <c r="H248" i="2" s="1"/>
  <c r="F248" i="2" l="1"/>
  <c r="I248" i="2" l="1"/>
  <c r="G248" i="2"/>
  <c r="D249" i="2" s="1"/>
  <c r="E249" i="2" l="1"/>
  <c r="H249" i="2" s="1"/>
  <c r="F249" i="2" l="1"/>
  <c r="I249" i="2" l="1"/>
  <c r="G249" i="2"/>
  <c r="D250" i="2" s="1"/>
  <c r="E250" i="2" l="1"/>
  <c r="H250" i="2" s="1"/>
  <c r="F250" i="2" l="1"/>
  <c r="I250" i="2" l="1"/>
  <c r="G250" i="2"/>
  <c r="D251" i="2" s="1"/>
  <c r="E251" i="2" l="1"/>
  <c r="H251" i="2" s="1"/>
  <c r="F251" i="2" l="1"/>
  <c r="I251" i="2" l="1"/>
  <c r="G251" i="2"/>
  <c r="D252" i="2" s="1"/>
  <c r="E252" i="2" l="1"/>
  <c r="H252" i="2" s="1"/>
  <c r="F252" i="2" l="1"/>
  <c r="I252" i="2" s="1"/>
  <c r="G252" i="2" l="1"/>
  <c r="D253" i="2" s="1"/>
  <c r="E253" i="2" s="1"/>
  <c r="H253" i="2" s="1"/>
  <c r="F253" i="2" l="1"/>
  <c r="I253" i="2" s="1"/>
  <c r="G253" i="2" l="1"/>
  <c r="D254" i="2" s="1"/>
  <c r="E254" i="2" s="1"/>
  <c r="H254" i="2" s="1"/>
  <c r="F254" i="2" l="1"/>
  <c r="I254" i="2" l="1"/>
  <c r="G254" i="2"/>
  <c r="D255" i="2" s="1"/>
  <c r="E255" i="2" l="1"/>
  <c r="H255" i="2" s="1"/>
  <c r="F255" i="2" l="1"/>
  <c r="I255" i="2" s="1"/>
  <c r="G255" i="2" l="1"/>
  <c r="D256" i="2" s="1"/>
  <c r="E256" i="2" s="1"/>
  <c r="H256" i="2" s="1"/>
  <c r="F256" i="2" l="1"/>
  <c r="I256" i="2" s="1"/>
  <c r="G256" i="2" l="1"/>
  <c r="D257" i="2" s="1"/>
  <c r="E257" i="2" s="1"/>
  <c r="H257" i="2" s="1"/>
  <c r="F257" i="2" l="1"/>
  <c r="I257" i="2" s="1"/>
  <c r="G257" i="2" l="1"/>
  <c r="D258" i="2" s="1"/>
  <c r="E258" i="2" l="1"/>
  <c r="H258" i="2" s="1"/>
  <c r="F258" i="2" l="1"/>
  <c r="I258" i="2" l="1"/>
  <c r="G258" i="2"/>
  <c r="D259" i="2" s="1"/>
  <c r="E259" i="2" l="1"/>
  <c r="H259" i="2" s="1"/>
  <c r="F259" i="2" l="1"/>
  <c r="I259" i="2" s="1"/>
  <c r="G259" i="2" l="1"/>
  <c r="D260" i="2" s="1"/>
  <c r="E260" i="2" s="1"/>
  <c r="H260" i="2" s="1"/>
  <c r="F260" i="2" l="1"/>
  <c r="I260" i="2" s="1"/>
  <c r="G260" i="2" l="1"/>
  <c r="D261" i="2" s="1"/>
  <c r="E261" i="2" s="1"/>
  <c r="H261" i="2" s="1"/>
  <c r="F261" i="2" l="1"/>
  <c r="G261" i="2" s="1"/>
  <c r="D262" i="2" s="1"/>
  <c r="E262" i="2" s="1"/>
  <c r="H262" i="2" s="1"/>
  <c r="I261" i="2" l="1"/>
  <c r="F262" i="2"/>
  <c r="O18" i="2"/>
  <c r="I262" i="2" l="1"/>
  <c r="O21" i="2" s="1"/>
  <c r="G262" i="2"/>
  <c r="O24" i="2" l="1"/>
  <c r="D263" i="2"/>
  <c r="O27" i="2"/>
  <c r="E263" i="2" l="1"/>
  <c r="H263" i="2" s="1"/>
  <c r="F263" i="2" l="1"/>
  <c r="I263" i="2" l="1"/>
  <c r="G263" i="2"/>
  <c r="D264" i="2" s="1"/>
  <c r="E264" i="2" l="1"/>
  <c r="H264" i="2" s="1"/>
  <c r="F264" i="2" l="1"/>
  <c r="I264" i="2" l="1"/>
  <c r="G264" i="2"/>
  <c r="D265" i="2" s="1"/>
  <c r="E265" i="2" l="1"/>
  <c r="F265" i="2" l="1"/>
  <c r="H265" i="2"/>
  <c r="I265" i="2" l="1"/>
  <c r="G265" i="2"/>
  <c r="D266" i="2" s="1"/>
  <c r="E266" i="2" l="1"/>
  <c r="H266" i="2" s="1"/>
  <c r="F266" i="2" l="1"/>
  <c r="I266" i="2" l="1"/>
  <c r="G266" i="2"/>
  <c r="D267" i="2" s="1"/>
  <c r="E267" i="2" l="1"/>
  <c r="H267" i="2" s="1"/>
  <c r="F267" i="2" l="1"/>
  <c r="I267" i="2" l="1"/>
  <c r="G267" i="2"/>
  <c r="D268" i="2" s="1"/>
  <c r="E268" i="2" l="1"/>
  <c r="H268" i="2" s="1"/>
  <c r="F268" i="2" l="1"/>
  <c r="I268" i="2" l="1"/>
  <c r="G268" i="2"/>
  <c r="D269" i="2" s="1"/>
  <c r="E269" i="2" l="1"/>
  <c r="H269" i="2" s="1"/>
  <c r="F269" i="2" l="1"/>
  <c r="I269" i="2" l="1"/>
  <c r="G269" i="2"/>
  <c r="D270" i="2" s="1"/>
  <c r="E270" i="2" l="1"/>
  <c r="H270" i="2" s="1"/>
  <c r="F270" i="2" l="1"/>
  <c r="I270" i="2" l="1"/>
  <c r="G270" i="2"/>
  <c r="D271" i="2" s="1"/>
  <c r="E271" i="2" l="1"/>
  <c r="H271" i="2" s="1"/>
  <c r="F271" i="2" l="1"/>
  <c r="I271" i="2" l="1"/>
  <c r="G271" i="2"/>
  <c r="D272" i="2" s="1"/>
  <c r="E272" i="2" l="1"/>
  <c r="H272" i="2" s="1"/>
  <c r="F272" i="2" l="1"/>
  <c r="I272" i="2" l="1"/>
  <c r="G272" i="2"/>
  <c r="D273" i="2" s="1"/>
  <c r="E273" i="2" l="1"/>
  <c r="H273" i="2" s="1"/>
  <c r="F273" i="2" l="1"/>
  <c r="I273" i="2" l="1"/>
  <c r="G273" i="2"/>
  <c r="D274" i="2" s="1"/>
  <c r="E274" i="2" l="1"/>
  <c r="H274" i="2" s="1"/>
  <c r="F274" i="2" l="1"/>
  <c r="I274" i="2" l="1"/>
  <c r="G274" i="2"/>
  <c r="D275" i="2" s="1"/>
  <c r="E275" i="2" l="1"/>
  <c r="H275" i="2" s="1"/>
  <c r="F275" i="2" l="1"/>
  <c r="I275" i="2" l="1"/>
  <c r="G275" i="2"/>
  <c r="D276" i="2" s="1"/>
  <c r="E276" i="2" l="1"/>
  <c r="H276" i="2" s="1"/>
  <c r="F276" i="2" l="1"/>
  <c r="I276" i="2" l="1"/>
  <c r="G276" i="2"/>
  <c r="D277" i="2" s="1"/>
  <c r="E277" i="2" l="1"/>
  <c r="H277" i="2" s="1"/>
  <c r="F277" i="2" l="1"/>
  <c r="I277" i="2" l="1"/>
  <c r="G277" i="2"/>
  <c r="D278" i="2" s="1"/>
  <c r="E278" i="2" l="1"/>
  <c r="H278" i="2" s="1"/>
  <c r="F278" i="2" l="1"/>
  <c r="I278" i="2" s="1"/>
  <c r="G278" i="2" l="1"/>
  <c r="D279" i="2" s="1"/>
  <c r="E279" i="2" s="1"/>
  <c r="H279" i="2" s="1"/>
  <c r="F279" i="2" l="1"/>
  <c r="I279" i="2" l="1"/>
  <c r="G279" i="2"/>
  <c r="D280" i="2" s="1"/>
  <c r="E280" i="2" l="1"/>
  <c r="H280" i="2" s="1"/>
  <c r="F280" i="2" l="1"/>
  <c r="I280" i="2" s="1"/>
  <c r="G280" i="2" l="1"/>
  <c r="D281" i="2" s="1"/>
  <c r="E281" i="2" s="1"/>
  <c r="H281" i="2" s="1"/>
  <c r="F281" i="2" l="1"/>
  <c r="G281" i="2" s="1"/>
  <c r="D282" i="2" s="1"/>
  <c r="I281" i="2" l="1"/>
  <c r="E282" i="2"/>
  <c r="H282" i="2" s="1"/>
  <c r="F282" i="2" l="1"/>
  <c r="I282" i="2" s="1"/>
  <c r="G282" i="2" l="1"/>
  <c r="D283" i="2" s="1"/>
  <c r="E283" i="2" s="1"/>
  <c r="H283" i="2" s="1"/>
  <c r="F283" i="2" l="1"/>
  <c r="I283" i="2" l="1"/>
  <c r="G283" i="2"/>
  <c r="D284" i="2" s="1"/>
  <c r="E284" i="2" l="1"/>
  <c r="H284" i="2" s="1"/>
  <c r="F284" i="2" l="1"/>
  <c r="I284" i="2" l="1"/>
  <c r="G284" i="2"/>
  <c r="D285" i="2" s="1"/>
  <c r="E285" i="2" l="1"/>
  <c r="H285" i="2" s="1"/>
  <c r="F285" i="2" l="1"/>
  <c r="I285" i="2" l="1"/>
  <c r="G285" i="2"/>
  <c r="D286" i="2" s="1"/>
  <c r="E286" i="2" l="1"/>
  <c r="H286" i="2" s="1"/>
  <c r="F286" i="2" l="1"/>
  <c r="I286" i="2" l="1"/>
  <c r="G286" i="2"/>
  <c r="D287" i="2" s="1"/>
  <c r="E287" i="2" l="1"/>
  <c r="H287" i="2" s="1"/>
  <c r="F287" i="2" l="1"/>
  <c r="I287" i="2" l="1"/>
  <c r="G287" i="2"/>
  <c r="D288" i="2" s="1"/>
  <c r="E288" i="2" l="1"/>
  <c r="H288" i="2" s="1"/>
  <c r="F288" i="2" l="1"/>
  <c r="I288" i="2" s="1"/>
  <c r="G288" i="2" l="1"/>
  <c r="D289" i="2" s="1"/>
  <c r="E289" i="2" s="1"/>
  <c r="H289" i="2" s="1"/>
  <c r="F289" i="2" l="1"/>
  <c r="I289" i="2" l="1"/>
  <c r="G289" i="2"/>
  <c r="D290" i="2" s="1"/>
  <c r="E290" i="2" l="1"/>
  <c r="H290" i="2" s="1"/>
  <c r="F290" i="2" l="1"/>
  <c r="I290" i="2" l="1"/>
  <c r="G290" i="2"/>
  <c r="D291" i="2" s="1"/>
  <c r="E291" i="2" l="1"/>
  <c r="H291" i="2" s="1"/>
  <c r="F291" i="2" l="1"/>
  <c r="I291" i="2" l="1"/>
  <c r="G291" i="2"/>
  <c r="D292" i="2" s="1"/>
  <c r="E292" i="2" l="1"/>
  <c r="H292" i="2" s="1"/>
  <c r="F292" i="2" l="1"/>
  <c r="I292" i="2" l="1"/>
  <c r="G292" i="2"/>
  <c r="D293" i="2" s="1"/>
  <c r="E293" i="2" l="1"/>
  <c r="H293" i="2" s="1"/>
  <c r="F293" i="2" l="1"/>
  <c r="I293" i="2" l="1"/>
  <c r="G293" i="2"/>
  <c r="D296" i="2" s="1"/>
  <c r="E296" i="2" l="1"/>
  <c r="H296" i="2" s="1"/>
  <c r="F296" i="2" l="1"/>
  <c r="I296" i="2" l="1"/>
  <c r="G296" i="2"/>
  <c r="D297" i="2" s="1"/>
  <c r="E297" i="2" l="1"/>
  <c r="H297" i="2" s="1"/>
  <c r="F297" i="2" l="1"/>
  <c r="I297" i="2" l="1"/>
  <c r="G297" i="2"/>
  <c r="D298" i="2" s="1"/>
  <c r="E298" i="2" l="1"/>
  <c r="H298" i="2" s="1"/>
  <c r="F298" i="2" l="1"/>
  <c r="I298" i="2" l="1"/>
  <c r="G298" i="2"/>
  <c r="D299" i="2" s="1"/>
  <c r="E299" i="2" l="1"/>
  <c r="H299" i="2" s="1"/>
  <c r="F299" i="2" l="1"/>
  <c r="I299" i="2" s="1"/>
  <c r="G299" i="2" l="1"/>
  <c r="D300" i="2" s="1"/>
  <c r="E300" i="2" s="1"/>
  <c r="H300" i="2" s="1"/>
  <c r="F300" i="2" l="1"/>
  <c r="I300" i="2" l="1"/>
  <c r="G300" i="2"/>
  <c r="D301" i="2" s="1"/>
  <c r="E301" i="2" l="1"/>
  <c r="H301" i="2" s="1"/>
  <c r="F301" i="2" l="1"/>
  <c r="I301" i="2" s="1"/>
  <c r="G301" i="2" l="1"/>
  <c r="D302" i="2" s="1"/>
  <c r="E302" i="2" s="1"/>
  <c r="H302" i="2" s="1"/>
  <c r="F302" i="2" l="1"/>
  <c r="I302" i="2" l="1"/>
  <c r="G302" i="2"/>
  <c r="D303" i="2" s="1"/>
  <c r="E303" i="2" s="1"/>
  <c r="H303" i="2" s="1"/>
  <c r="F303" i="2" l="1"/>
  <c r="I303" i="2" s="1"/>
  <c r="G303" i="2" l="1"/>
  <c r="D304" i="2" s="1"/>
  <c r="E304" i="2" s="1"/>
  <c r="H304" i="2" s="1"/>
  <c r="F304" i="2" l="1"/>
  <c r="I304" i="2" l="1"/>
  <c r="G304" i="2"/>
  <c r="D305" i="2" s="1"/>
  <c r="E305" i="2" l="1"/>
  <c r="H305" i="2" s="1"/>
  <c r="F305" i="2" l="1"/>
  <c r="I305" i="2" s="1"/>
  <c r="G305" i="2" l="1"/>
  <c r="D306" i="2" s="1"/>
  <c r="E306" i="2" s="1"/>
  <c r="H306" i="2" s="1"/>
  <c r="F306" i="2" l="1"/>
  <c r="I306" i="2" l="1"/>
  <c r="G306" i="2"/>
  <c r="D307" i="2" s="1"/>
  <c r="E307" i="2" l="1"/>
  <c r="H307" i="2" s="1"/>
  <c r="F307" i="2" l="1"/>
  <c r="I307" i="2" s="1"/>
  <c r="G307" i="2" l="1"/>
  <c r="D308" i="2" s="1"/>
  <c r="E308" i="2" s="1"/>
  <c r="H308" i="2" s="1"/>
  <c r="F308" i="2" l="1"/>
  <c r="I308" i="2" l="1"/>
  <c r="G308" i="2"/>
  <c r="D309" i="2" s="1"/>
  <c r="E309" i="2" l="1"/>
  <c r="H309" i="2" s="1"/>
  <c r="F309" i="2" l="1"/>
  <c r="I309" i="2" s="1"/>
  <c r="G309" i="2" l="1"/>
  <c r="D310" i="2" s="1"/>
  <c r="E310" i="2" s="1"/>
  <c r="H310" i="2" s="1"/>
  <c r="F310" i="2" l="1"/>
  <c r="I310" i="2" s="1"/>
  <c r="G310" i="2" l="1"/>
  <c r="D311" i="2" s="1"/>
  <c r="E311" i="2" s="1"/>
  <c r="H311" i="2" s="1"/>
  <c r="F311" i="2" l="1"/>
  <c r="I311" i="2" s="1"/>
  <c r="G311" i="2" l="1"/>
  <c r="D312" i="2" s="1"/>
  <c r="E312" i="2" s="1"/>
  <c r="H312" i="2" s="1"/>
  <c r="F312" i="2" l="1"/>
  <c r="I312" i="2" s="1"/>
  <c r="G312" i="2" l="1"/>
  <c r="D313" i="2" s="1"/>
  <c r="E313" i="2" s="1"/>
  <c r="H313" i="2" s="1"/>
  <c r="F313" i="2" l="1"/>
  <c r="I313" i="2" s="1"/>
  <c r="G313" i="2" l="1"/>
  <c r="D314" i="2" s="1"/>
  <c r="E314" i="2" s="1"/>
  <c r="H314" i="2" s="1"/>
  <c r="F314" i="2" l="1"/>
  <c r="I314" i="2" s="1"/>
  <c r="G314" i="2" l="1"/>
  <c r="D315" i="2" s="1"/>
  <c r="E315" i="2" s="1"/>
  <c r="H315" i="2" s="1"/>
  <c r="F315" i="2" l="1"/>
  <c r="G315" i="2" s="1"/>
  <c r="D316" i="2" s="1"/>
  <c r="E316" i="2" s="1"/>
  <c r="H316" i="2" s="1"/>
  <c r="I315" i="2" l="1"/>
  <c r="F316" i="2"/>
  <c r="I316" i="2" l="1"/>
  <c r="G316" i="2"/>
  <c r="D317" i="2" s="1"/>
  <c r="E317" i="2" l="1"/>
  <c r="H317" i="2" s="1"/>
  <c r="F317" i="2" l="1"/>
  <c r="I317" i="2" s="1"/>
  <c r="G317" i="2" l="1"/>
  <c r="D318" i="2" s="1"/>
  <c r="E318" i="2" s="1"/>
  <c r="H318" i="2" s="1"/>
  <c r="F318" i="2" l="1"/>
  <c r="I318" i="2" l="1"/>
  <c r="G318" i="2"/>
  <c r="D319" i="2" s="1"/>
  <c r="E319" i="2" l="1"/>
  <c r="H319" i="2" s="1"/>
  <c r="F319" i="2" l="1"/>
  <c r="I319" i="2" l="1"/>
  <c r="G319" i="2"/>
  <c r="D320" i="2" s="1"/>
  <c r="E320" i="2" l="1"/>
  <c r="H320" i="2" s="1"/>
  <c r="F320" i="2" l="1"/>
  <c r="I320" i="2" s="1"/>
  <c r="G320" i="2" l="1"/>
  <c r="D321" i="2" s="1"/>
  <c r="E321" i="2" s="1"/>
  <c r="H321" i="2" s="1"/>
  <c r="F321" i="2" l="1"/>
  <c r="I321" i="2" l="1"/>
  <c r="G321" i="2"/>
  <c r="D322" i="2" s="1"/>
  <c r="E322" i="2" l="1"/>
  <c r="H322" i="2" s="1"/>
  <c r="F322" i="2" l="1"/>
  <c r="I322" i="2" l="1"/>
  <c r="G322" i="2"/>
  <c r="D323" i="2" s="1"/>
  <c r="E323" i="2" l="1"/>
  <c r="H323" i="2" s="1"/>
  <c r="F323" i="2" l="1"/>
  <c r="I323" i="2" l="1"/>
  <c r="G323" i="2"/>
  <c r="D324" i="2" s="1"/>
  <c r="E324" i="2" l="1"/>
  <c r="H324" i="2" s="1"/>
  <c r="F324" i="2" l="1"/>
  <c r="I324" i="2" s="1"/>
  <c r="G324" i="2" l="1"/>
  <c r="D325" i="2" s="1"/>
  <c r="E325" i="2" s="1"/>
  <c r="H325" i="2" s="1"/>
  <c r="F325" i="2" l="1"/>
  <c r="I325" i="2" s="1"/>
  <c r="G325" i="2" l="1"/>
  <c r="D326" i="2" s="1"/>
  <c r="E326" i="2" s="1"/>
  <c r="H326" i="2" s="1"/>
  <c r="F326" i="2" l="1"/>
  <c r="I326" i="2" s="1"/>
  <c r="G326" i="2" l="1"/>
  <c r="D327" i="2" s="1"/>
  <c r="E327" i="2" s="1"/>
  <c r="H327" i="2" s="1"/>
  <c r="F327" i="2" l="1"/>
  <c r="I327" i="2" l="1"/>
  <c r="G327" i="2"/>
  <c r="D328" i="2" s="1"/>
  <c r="E328" i="2" l="1"/>
  <c r="H328" i="2" s="1"/>
  <c r="F328" i="2" l="1"/>
  <c r="I328" i="2" l="1"/>
  <c r="G328" i="2"/>
  <c r="D329" i="2" s="1"/>
  <c r="E329" i="2" l="1"/>
  <c r="H329" i="2" s="1"/>
  <c r="F329" i="2" l="1"/>
  <c r="I329" i="2" l="1"/>
  <c r="G329" i="2"/>
  <c r="D330" i="2" s="1"/>
  <c r="E330" i="2" l="1"/>
  <c r="H330" i="2" s="1"/>
  <c r="F330" i="2" l="1"/>
  <c r="I330" i="2" l="1"/>
  <c r="G330" i="2"/>
  <c r="D331" i="2" s="1"/>
  <c r="E331" i="2" l="1"/>
  <c r="H331" i="2" s="1"/>
  <c r="F331" i="2" l="1"/>
  <c r="I331" i="2" s="1"/>
  <c r="G331" i="2" l="1"/>
  <c r="D332" i="2" s="1"/>
  <c r="E332" i="2" s="1"/>
  <c r="H332" i="2" s="1"/>
  <c r="F332" i="2" l="1"/>
  <c r="I332" i="2" s="1"/>
  <c r="G332" i="2" l="1"/>
  <c r="D333" i="2" s="1"/>
  <c r="E333" i="2" s="1"/>
  <c r="H333" i="2" s="1"/>
  <c r="F333" i="2" l="1"/>
  <c r="I333" i="2" s="1"/>
  <c r="G333" i="2" l="1"/>
  <c r="D334" i="2" s="1"/>
  <c r="E334" i="2" s="1"/>
  <c r="H334" i="2" s="1"/>
  <c r="F334" i="2" l="1"/>
  <c r="I334" i="2" s="1"/>
  <c r="G334" i="2" l="1"/>
  <c r="D335" i="2" s="1"/>
  <c r="E335" i="2" s="1"/>
  <c r="H335" i="2" s="1"/>
  <c r="F335" i="2" l="1"/>
  <c r="I335" i="2" l="1"/>
  <c r="G335" i="2"/>
  <c r="D336" i="2" s="1"/>
  <c r="E336" i="2" l="1"/>
  <c r="H336" i="2" s="1"/>
  <c r="F336" i="2" l="1"/>
  <c r="I336" i="2" s="1"/>
  <c r="G336" i="2" l="1"/>
  <c r="D337" i="2" s="1"/>
  <c r="E337" i="2" s="1"/>
  <c r="H337" i="2" s="1"/>
  <c r="F337" i="2" l="1"/>
  <c r="I337" i="2" s="1"/>
  <c r="G337" i="2" l="1"/>
  <c r="D338" i="2" s="1"/>
  <c r="E338" i="2" s="1"/>
  <c r="H338" i="2" s="1"/>
  <c r="F338" i="2" l="1"/>
  <c r="I338" i="2" l="1"/>
  <c r="G338" i="2"/>
  <c r="D339" i="2" s="1"/>
  <c r="E339" i="2" l="1"/>
  <c r="H339" i="2" s="1"/>
  <c r="F339" i="2" l="1"/>
  <c r="I339" i="2" s="1"/>
  <c r="G339" i="2" l="1"/>
  <c r="D340" i="2" s="1"/>
  <c r="E340" i="2" s="1"/>
  <c r="H340" i="2" s="1"/>
  <c r="F340" i="2" l="1"/>
  <c r="I340" i="2" s="1"/>
  <c r="G340" i="2" l="1"/>
  <c r="D341" i="2" s="1"/>
  <c r="E341" i="2" s="1"/>
  <c r="H341" i="2" s="1"/>
  <c r="F341" i="2" l="1"/>
  <c r="I341" i="2" s="1"/>
  <c r="G341" i="2" l="1"/>
  <c r="D342" i="2" s="1"/>
  <c r="E342" i="2" s="1"/>
  <c r="H342" i="2" s="1"/>
  <c r="F342" i="2" l="1"/>
  <c r="I342" i="2" s="1"/>
  <c r="G342" i="2" l="1"/>
  <c r="D343" i="2" s="1"/>
  <c r="E343" i="2" s="1"/>
  <c r="H343" i="2" s="1"/>
  <c r="F343" i="2" l="1"/>
  <c r="I343" i="2" s="1"/>
  <c r="G343" i="2" l="1"/>
  <c r="D344" i="2" s="1"/>
  <c r="E344" i="2" s="1"/>
  <c r="H344" i="2" s="1"/>
  <c r="F344" i="2" l="1"/>
  <c r="I344" i="2" s="1"/>
  <c r="G344" i="2" l="1"/>
  <c r="D345" i="2" s="1"/>
  <c r="E345" i="2" s="1"/>
  <c r="H345" i="2" s="1"/>
  <c r="F345" i="2" l="1"/>
  <c r="I345" i="2" s="1"/>
  <c r="G345" i="2" l="1"/>
  <c r="D346" i="2" s="1"/>
  <c r="E346" i="2" s="1"/>
  <c r="H346" i="2" s="1"/>
  <c r="F346" i="2" l="1"/>
  <c r="I346" i="2" s="1"/>
  <c r="G346" i="2" l="1"/>
  <c r="D347" i="2" s="1"/>
  <c r="E347" i="2" s="1"/>
  <c r="H347" i="2" s="1"/>
  <c r="F347" i="2" l="1"/>
  <c r="I347" i="2" s="1"/>
  <c r="G347" i="2" l="1"/>
  <c r="D348" i="2" s="1"/>
  <c r="E348" i="2" s="1"/>
  <c r="H348" i="2" s="1"/>
  <c r="F348" i="2" l="1"/>
  <c r="I348" i="2" s="1"/>
  <c r="G348" i="2" l="1"/>
  <c r="D349" i="2" s="1"/>
  <c r="E349" i="2" s="1"/>
  <c r="H349" i="2" s="1"/>
  <c r="F349" i="2" l="1"/>
  <c r="I349" i="2" s="1"/>
  <c r="G349" i="2" l="1"/>
  <c r="D350" i="2" s="1"/>
  <c r="E350" i="2" s="1"/>
  <c r="H350" i="2" s="1"/>
  <c r="F350" i="2" l="1"/>
  <c r="I350" i="2" s="1"/>
  <c r="G350" i="2" l="1"/>
  <c r="D351" i="2" s="1"/>
  <c r="E351" i="2" s="1"/>
  <c r="H351" i="2" s="1"/>
  <c r="F351" i="2" l="1"/>
  <c r="I351" i="2" s="1"/>
  <c r="G351" i="2" l="1"/>
  <c r="D352" i="2" s="1"/>
  <c r="E352" i="2" s="1"/>
  <c r="H352" i="2" s="1"/>
  <c r="F352" i="2" l="1"/>
  <c r="I352" i="2" s="1"/>
  <c r="G352" i="2" l="1"/>
  <c r="D353" i="2" s="1"/>
  <c r="E353" i="2" s="1"/>
  <c r="H353" i="2" s="1"/>
  <c r="F353" i="2" l="1"/>
  <c r="I353" i="2" l="1"/>
  <c r="G353" i="2"/>
  <c r="D356" i="2" s="1"/>
  <c r="E356" i="2" l="1"/>
  <c r="H356" i="2" s="1"/>
  <c r="F356" i="2" l="1"/>
  <c r="I356" i="2" s="1"/>
  <c r="G356" i="2" l="1"/>
  <c r="D357" i="2" s="1"/>
  <c r="E357" i="2" s="1"/>
  <c r="H357" i="2" s="1"/>
  <c r="F357" i="2" l="1"/>
  <c r="I357" i="2" s="1"/>
  <c r="G357" i="2" l="1"/>
  <c r="D358" i="2" s="1"/>
  <c r="E358" i="2" s="1"/>
  <c r="H358" i="2" s="1"/>
  <c r="F358" i="2" l="1"/>
  <c r="I358" i="2" s="1"/>
  <c r="G358" i="2" l="1"/>
  <c r="D359" i="2" s="1"/>
  <c r="E359" i="2" s="1"/>
  <c r="H359" i="2" s="1"/>
  <c r="F359" i="2" l="1"/>
  <c r="I359" i="2" s="1"/>
  <c r="G359" i="2" l="1"/>
  <c r="D360" i="2" s="1"/>
  <c r="E360" i="2" s="1"/>
  <c r="H360" i="2" s="1"/>
  <c r="F360" i="2" l="1"/>
  <c r="I360" i="2" s="1"/>
  <c r="G360" i="2" l="1"/>
  <c r="D361" i="2" s="1"/>
  <c r="E361" i="2" s="1"/>
  <c r="H361" i="2" s="1"/>
  <c r="F361" i="2" l="1"/>
  <c r="I361" i="2" s="1"/>
  <c r="G361" i="2" l="1"/>
  <c r="D362" i="2" s="1"/>
  <c r="E362" i="2" s="1"/>
  <c r="H362" i="2" s="1"/>
  <c r="F362" i="2" l="1"/>
  <c r="I362" i="2" l="1"/>
  <c r="G362" i="2"/>
  <c r="D363" i="2" s="1"/>
  <c r="E363" i="2" l="1"/>
  <c r="H363" i="2" s="1"/>
  <c r="F363" i="2" l="1"/>
  <c r="I363" i="2" l="1"/>
  <c r="G363" i="2"/>
  <c r="D364" i="2" s="1"/>
  <c r="E364" i="2" l="1"/>
  <c r="H364" i="2" s="1"/>
  <c r="F364" i="2" l="1"/>
  <c r="I364" i="2" s="1"/>
  <c r="G364" i="2" l="1"/>
  <c r="D365" i="2" s="1"/>
  <c r="E365" i="2" s="1"/>
  <c r="H365" i="2" s="1"/>
  <c r="F365" i="2" l="1"/>
  <c r="I365" i="2" s="1"/>
  <c r="G365" i="2" l="1"/>
  <c r="D366" i="2" s="1"/>
  <c r="E366" i="2" s="1"/>
  <c r="H366" i="2" s="1"/>
  <c r="F366" i="2" l="1"/>
  <c r="I366" i="2" l="1"/>
  <c r="G366" i="2"/>
  <c r="D367" i="2" s="1"/>
  <c r="E367" i="2" l="1"/>
  <c r="H367" i="2" s="1"/>
  <c r="F367" i="2" l="1"/>
  <c r="I367" i="2" l="1"/>
  <c r="G367" i="2"/>
  <c r="D368" i="2" s="1"/>
  <c r="E368" i="2" l="1"/>
  <c r="H368" i="2" s="1"/>
  <c r="F368" i="2" l="1"/>
  <c r="I368" i="2" s="1"/>
  <c r="G368" i="2" l="1"/>
  <c r="D369" i="2" s="1"/>
  <c r="E369" i="2" s="1"/>
  <c r="H369" i="2" s="1"/>
  <c r="F369" i="2" l="1"/>
  <c r="I369" i="2" l="1"/>
  <c r="G369" i="2"/>
  <c r="D370" i="2" s="1"/>
  <c r="E370" i="2" l="1"/>
  <c r="H370" i="2" s="1"/>
  <c r="F370" i="2" l="1"/>
  <c r="I370" i="2" s="1"/>
  <c r="G370" i="2" l="1"/>
  <c r="D371" i="2" s="1"/>
  <c r="E371" i="2" s="1"/>
  <c r="H371" i="2" s="1"/>
  <c r="F371" i="2" l="1"/>
  <c r="I371" i="2" s="1"/>
  <c r="G371" i="2" l="1"/>
  <c r="D372" i="2" s="1"/>
  <c r="E372" i="2" s="1"/>
  <c r="H372" i="2" s="1"/>
  <c r="F372" i="2" l="1"/>
  <c r="I372" i="2" l="1"/>
  <c r="G372" i="2"/>
  <c r="D373" i="2" s="1"/>
  <c r="E373" i="2" l="1"/>
  <c r="H373" i="2" s="1"/>
  <c r="F373" i="2" l="1"/>
  <c r="I373" i="2" l="1"/>
  <c r="G373" i="2"/>
  <c r="D374" i="2" s="1"/>
  <c r="E374" i="2" l="1"/>
  <c r="H374" i="2" s="1"/>
  <c r="F374" i="2" l="1"/>
  <c r="I374" i="2" l="1"/>
  <c r="G374" i="2"/>
  <c r="D375" i="2" s="1"/>
  <c r="E375" i="2" l="1"/>
  <c r="H375" i="2" s="1"/>
  <c r="F375" i="2" l="1"/>
  <c r="I375" i="2" s="1"/>
  <c r="G375" i="2" l="1"/>
  <c r="D376" i="2" s="1"/>
  <c r="E376" i="2" s="1"/>
  <c r="H376" i="2" s="1"/>
  <c r="F376" i="2" l="1"/>
  <c r="I376" i="2" s="1"/>
  <c r="G376" i="2" l="1"/>
  <c r="D377" i="2" s="1"/>
  <c r="E377" i="2" s="1"/>
  <c r="H377" i="2" s="1"/>
  <c r="F377" i="2" l="1"/>
  <c r="I377" i="2" l="1"/>
  <c r="G377" i="2"/>
  <c r="D378" i="2" s="1"/>
  <c r="E378" i="2" l="1"/>
  <c r="H378" i="2" s="1"/>
  <c r="F378" i="2" l="1"/>
  <c r="I378" i="2" s="1"/>
  <c r="G378" i="2" l="1"/>
  <c r="D379" i="2" s="1"/>
  <c r="E379" i="2" s="1"/>
  <c r="H379" i="2" s="1"/>
  <c r="F379" i="2" l="1"/>
  <c r="I379" i="2" l="1"/>
  <c r="G379" i="2"/>
  <c r="D380" i="2" s="1"/>
  <c r="E380" i="2" l="1"/>
  <c r="H380" i="2" s="1"/>
  <c r="F380" i="2" l="1"/>
  <c r="I380" i="2" s="1"/>
  <c r="G380" i="2" l="1"/>
  <c r="D381" i="2" s="1"/>
  <c r="E381" i="2" l="1"/>
  <c r="H381" i="2" s="1"/>
  <c r="F381" i="2" l="1"/>
  <c r="I381" i="2" l="1"/>
  <c r="G381" i="2"/>
  <c r="D382" i="2" s="1"/>
  <c r="E382" i="2" s="1"/>
  <c r="H382" i="2" s="1"/>
  <c r="F382" i="2" l="1"/>
  <c r="I382" i="2" s="1"/>
  <c r="G382" i="2" l="1"/>
  <c r="D383" i="2" s="1"/>
  <c r="E383" i="2" s="1"/>
  <c r="H383" i="2" s="1"/>
  <c r="F383" i="2" l="1"/>
  <c r="I383" i="2" s="1"/>
  <c r="G383" i="2" l="1"/>
  <c r="D384" i="2" s="1"/>
  <c r="E384" i="2" s="1"/>
  <c r="H384" i="2" s="1"/>
  <c r="F384" i="2" l="1"/>
  <c r="I384" i="2" s="1"/>
  <c r="G384" i="2" l="1"/>
  <c r="D385" i="2" s="1"/>
  <c r="E385" i="2" s="1"/>
  <c r="H385" i="2" s="1"/>
  <c r="F385" i="2" l="1"/>
  <c r="I385" i="2" s="1"/>
  <c r="G385" i="2" l="1"/>
  <c r="D386" i="2" s="1"/>
  <c r="E386" i="2" s="1"/>
  <c r="H386" i="2" s="1"/>
  <c r="F386" i="2" l="1"/>
  <c r="I386" i="2" s="1"/>
  <c r="P21" i="2" s="1"/>
  <c r="P27" i="2"/>
  <c r="P18" i="2"/>
  <c r="G386" i="2" l="1"/>
  <c r="P24" i="2" s="1"/>
</calcChain>
</file>

<file path=xl/comments1.xml><?xml version="1.0" encoding="utf-8"?>
<comments xmlns="http://schemas.openxmlformats.org/spreadsheetml/2006/main">
  <authors>
    <author>caldwj01</author>
  </authors>
  <commentList>
    <comment ref="B9" authorId="0" shapeId="0">
      <text>
        <r>
          <rPr>
            <b/>
            <sz val="8"/>
            <color indexed="81"/>
            <rFont val="Tahoma"/>
            <family val="2"/>
          </rPr>
          <t>caldwj01:</t>
        </r>
        <r>
          <rPr>
            <sz val="8"/>
            <color indexed="81"/>
            <rFont val="Tahoma"/>
            <family val="2"/>
          </rPr>
          <t xml:space="preserve">
must be entered as .05-7</t>
        </r>
      </text>
    </comment>
  </commentList>
</comments>
</file>

<file path=xl/sharedStrings.xml><?xml version="1.0" encoding="utf-8"?>
<sst xmlns="http://schemas.openxmlformats.org/spreadsheetml/2006/main" count="167" uniqueCount="97">
  <si>
    <t xml:space="preserve">Asking Price </t>
  </si>
  <si>
    <t xml:space="preserve">    (national average 5-7%)</t>
  </si>
  <si>
    <t>off asking price, avg is 3%</t>
  </si>
  <si>
    <t xml:space="preserve">Closing Costs </t>
  </si>
  <si>
    <t xml:space="preserve">Buyers Discount </t>
  </si>
  <si>
    <t>Real Estate Commission</t>
  </si>
  <si>
    <t xml:space="preserve">mortgage payments while waiting for Realtor to sell </t>
  </si>
  <si>
    <t>Cost</t>
  </si>
  <si>
    <t>Months</t>
  </si>
  <si>
    <t>Utilities (Gas. Electric, Water)</t>
  </si>
  <si>
    <t>Lawn Care</t>
  </si>
  <si>
    <t xml:space="preserve">Marketing Costs </t>
  </si>
  <si>
    <t xml:space="preserve">Inspection Repairs </t>
  </si>
  <si>
    <t>Required for FHA loan</t>
  </si>
  <si>
    <t>Contract Gotya's</t>
  </si>
  <si>
    <t xml:space="preserve">Appliance Allowances </t>
  </si>
  <si>
    <t xml:space="preserve">Termite Inspection </t>
  </si>
  <si>
    <t>If Buyer Requires you to pay</t>
  </si>
  <si>
    <t xml:space="preserve">Inspection </t>
  </si>
  <si>
    <t>Repairs to Wood Damage</t>
  </si>
  <si>
    <t xml:space="preserve">TOTAL COST TO SELL </t>
  </si>
  <si>
    <t>Lender Required Seller Assist</t>
  </si>
  <si>
    <t>(National average 6%)</t>
  </si>
  <si>
    <t>Asking Price</t>
  </si>
  <si>
    <t>Survey (average 325)</t>
  </si>
  <si>
    <t>Appraisal (325-375 is average)</t>
  </si>
  <si>
    <t>Pay off to Mortgage Lender(s)</t>
  </si>
  <si>
    <t>Input these figures=</t>
  </si>
  <si>
    <t>Cost To Sell Worksheet</t>
  </si>
  <si>
    <t>If in parentheses, this is what you have to pay</t>
  </si>
  <si>
    <t>Based on 6 months to sell</t>
  </si>
  <si>
    <t>Mortgage Payments</t>
  </si>
  <si>
    <t>NET TO YOU IF YOU SELL YOURSELF</t>
  </si>
  <si>
    <t>NET PROCEEDS TO YOU IF SOLD WITH REALTOR</t>
  </si>
  <si>
    <t xml:space="preserve"> Loan Balance Calculator</t>
  </si>
  <si>
    <t>Loan Details</t>
  </si>
  <si>
    <r>
      <t>Note:</t>
    </r>
    <r>
      <rPr>
        <i/>
        <sz val="9.5"/>
        <color indexed="10"/>
        <rFont val="Arial Narrow"/>
        <family val="2"/>
      </rPr>
      <t xml:space="preserve"> In order for the functions in this calculator to work properly</t>
    </r>
  </si>
  <si>
    <t>Original Amount Financed</t>
  </si>
  <si>
    <t>a whole number you must follow it with a decimal point (e.g., 30.);</t>
  </si>
  <si>
    <t>YEARS</t>
  </si>
  <si>
    <t>to enter 7.000%, type .07 in the annual interest rate cell; to enter</t>
  </si>
  <si>
    <t>Origination Date of Loan</t>
  </si>
  <si>
    <t>the date, type mm/dd/yyyy (include the slashes).  The cells shaded</t>
  </si>
  <si>
    <t>Monthly Principal &amp; Interest Payments</t>
  </si>
  <si>
    <t xml:space="preserve">no action on your part.  For this calculator to give you accurate </t>
  </si>
  <si>
    <t>Total number of payments</t>
  </si>
  <si>
    <t>figures it's best to use the information from the seller's HUD-1</t>
  </si>
  <si>
    <t>Yearly Principal &amp; Interest Expense</t>
  </si>
  <si>
    <t>closing statement.</t>
  </si>
  <si>
    <t>Original Principal</t>
  </si>
  <si>
    <t>Interest Rate</t>
  </si>
  <si>
    <t>Payment (PI)</t>
  </si>
  <si>
    <t>Pmt No.</t>
  </si>
  <si>
    <t>Payment Due Date</t>
  </si>
  <si>
    <t>Beginning Balance</t>
  </si>
  <si>
    <t>Interest</t>
  </si>
  <si>
    <t>Principal</t>
  </si>
  <si>
    <t>Balance</t>
  </si>
  <si>
    <t>Cumulative Interest</t>
  </si>
  <si>
    <t>Accumulative Principal</t>
  </si>
  <si>
    <t>5 YR  Balloon</t>
  </si>
  <si>
    <t>7 YR Balloon</t>
  </si>
  <si>
    <t>10 YR Balloon</t>
  </si>
  <si>
    <t>15 YR Balloon</t>
  </si>
  <si>
    <t>20 YR Balloon</t>
  </si>
  <si>
    <t>30 Years</t>
  </si>
  <si>
    <t>Principal Collected</t>
  </si>
  <si>
    <t>Principal Balance</t>
  </si>
  <si>
    <t>Total Collected</t>
  </si>
  <si>
    <t>ANNUAL TAXES</t>
  </si>
  <si>
    <t>ANNUAL INSURANCE</t>
  </si>
  <si>
    <t>INSURANCE</t>
  </si>
  <si>
    <t>HOA/FEES YEARLY</t>
  </si>
  <si>
    <t xml:space="preserve">INPUT </t>
  </si>
  <si>
    <t>Balance Owed</t>
  </si>
  <si>
    <t>THESE BLOCKS</t>
  </si>
  <si>
    <t>What You Will Net If You List, Market, &amp; Sell Conventionally</t>
  </si>
  <si>
    <t>at closing to sell the house Conventionally with a Realtor, or FSBO.</t>
  </si>
  <si>
    <t>$10.20/$1000 price + $700 Title Closing Fee</t>
  </si>
  <si>
    <t>Title Insurance</t>
  </si>
  <si>
    <t>.00575 x sale price</t>
  </si>
  <si>
    <t>Property Tax (rate per year*1/12) set@.0157005</t>
  </si>
  <si>
    <t>Taxes Monthly</t>
  </si>
  <si>
    <t>Pest Treatment</t>
  </si>
  <si>
    <t>Home Shield Warranty</t>
  </si>
  <si>
    <t>Home Owner/Flood Insurance</t>
  </si>
  <si>
    <t>you must enter information in every cell shadded in yellow and pink.  To enter</t>
  </si>
  <si>
    <t>in bright green and tan are automatically calculated figures and require</t>
  </si>
  <si>
    <t>TRUE PITI</t>
  </si>
  <si>
    <t>HOA MONTHLY</t>
  </si>
  <si>
    <t>TAXES MONTHLY</t>
  </si>
  <si>
    <t>or</t>
  </si>
  <si>
    <t>MARKET</t>
  </si>
  <si>
    <t xml:space="preserve">APPROX. </t>
  </si>
  <si>
    <t xml:space="preserve"> RENT</t>
  </si>
  <si>
    <t>Property Address:</t>
  </si>
  <si>
    <t>Repairs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</si>
</sst>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7" formatCode="&quot;$&quot;#,##0.00_);\(&quot;$&quot;#,##0.00\)"/>
    <numFmt numFmtId="44" formatCode="_(&quot;$&quot;* #,##0.00_);_(&quot;$&quot;* \(#,##0.00\);_(&quot;$&quot;* &quot;-&quot;??_);_(@_)"/>
    <numFmt numFmtId="164" formatCode="0.000%"/>
    <numFmt numFmtId="165" formatCode="mm/dd/yyyy"/>
    <numFmt numFmtId="166" formatCode="&quot;$&quot;#,##0.00"/>
    <numFmt numFmtId="167" formatCode="_([$$-409]* #,##0.00_);_([$$-409]* \(#,##0.00\);_([$$-409]* &quot;-&quot;??_);_(@_)"/>
  </numFmts>
  <fonts count="25" x14ac:knownFonts="1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indexed="9"/>
      <name val="Arial"/>
      <family val="2"/>
    </font>
    <font>
      <sz val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Tahoma"/>
      <family val="2"/>
    </font>
    <font>
      <i/>
      <u/>
      <sz val="9.5"/>
      <color indexed="10"/>
      <name val="Arial Narrow"/>
      <family val="2"/>
    </font>
    <font>
      <i/>
      <sz val="9.5"/>
      <color indexed="10"/>
      <name val="Arial Narrow"/>
      <family val="2"/>
    </font>
    <font>
      <b/>
      <sz val="9"/>
      <name val="Arial"/>
      <family val="2"/>
    </font>
    <font>
      <b/>
      <sz val="9"/>
      <name val="Tahoma"/>
      <family val="2"/>
    </font>
    <font>
      <i/>
      <sz val="9"/>
      <color indexed="10"/>
      <name val="Tahoma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color indexed="9"/>
      <name val="Tahoma"/>
      <family val="2"/>
    </font>
    <font>
      <b/>
      <sz val="9"/>
      <name val="Tahoma"/>
      <family val="2"/>
    </font>
    <font>
      <b/>
      <sz val="12"/>
      <name val="Arial"/>
      <family val="2"/>
    </font>
    <font>
      <b/>
      <sz val="8"/>
      <name val="Tahoma"/>
      <family val="2"/>
    </font>
    <font>
      <b/>
      <sz val="12"/>
      <name val="Tahoma"/>
      <family val="2"/>
    </font>
    <font>
      <b/>
      <sz val="16"/>
      <color theme="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7"/>
        <bgColor indexed="40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22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2C20E"/>
        <bgColor indexed="64"/>
      </patternFill>
    </fill>
    <fill>
      <patternFill patternType="solid">
        <fgColor rgb="FFC1600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22"/>
      </patternFill>
    </fill>
    <fill>
      <patternFill patternType="solid">
        <fgColor theme="9"/>
        <bgColor indexed="64"/>
      </patternFill>
    </fill>
    <fill>
      <patternFill patternType="solid">
        <fgColor rgb="FFF89D52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thin">
        <color indexed="64"/>
      </top>
      <bottom style="thin">
        <color indexed="64"/>
      </bottom>
      <diagonal/>
    </border>
    <border>
      <left style="medium">
        <color indexed="10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10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10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31">
    <xf numFmtId="0" fontId="0" fillId="0" borderId="0" xfId="0"/>
    <xf numFmtId="9" fontId="0" fillId="0" borderId="0" xfId="0" applyNumberFormat="1"/>
    <xf numFmtId="0" fontId="0" fillId="2" borderId="0" xfId="0" applyFill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4" borderId="0" xfId="0" applyFill="1"/>
    <xf numFmtId="0" fontId="4" fillId="5" borderId="0" xfId="0" applyFont="1" applyFill="1" applyAlignment="1">
      <alignment horizontal="center"/>
    </xf>
    <xf numFmtId="44" fontId="5" fillId="0" borderId="0" xfId="1" applyFont="1"/>
    <xf numFmtId="0" fontId="7" fillId="0" borderId="0" xfId="0" applyFont="1" applyAlignment="1">
      <alignment horizontal="center"/>
    </xf>
    <xf numFmtId="0" fontId="4" fillId="4" borderId="0" xfId="0" applyFont="1" applyFill="1" applyAlignment="1">
      <alignment horizontal="center"/>
    </xf>
    <xf numFmtId="0" fontId="9" fillId="0" borderId="0" xfId="0" applyNumberFormat="1" applyFont="1" applyFill="1" applyBorder="1" applyAlignment="1" applyProtection="1"/>
    <xf numFmtId="0" fontId="9" fillId="0" borderId="1" xfId="0" applyNumberFormat="1" applyFont="1" applyFill="1" applyBorder="1" applyAlignment="1" applyProtection="1">
      <alignment horizontal="center"/>
    </xf>
    <xf numFmtId="0" fontId="9" fillId="0" borderId="2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left" indent="1"/>
    </xf>
    <xf numFmtId="0" fontId="14" fillId="0" borderId="0" xfId="0" applyNumberFormat="1" applyFont="1" applyFill="1" applyBorder="1" applyAlignment="1" applyProtection="1"/>
    <xf numFmtId="0" fontId="14" fillId="0" borderId="7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/>
    <xf numFmtId="165" fontId="15" fillId="9" borderId="10" xfId="0" applyNumberFormat="1" applyFont="1" applyFill="1" applyBorder="1" applyAlignment="1" applyProtection="1">
      <alignment horizontal="center"/>
      <protection locked="0"/>
    </xf>
    <xf numFmtId="7" fontId="15" fillId="10" borderId="22" xfId="0" applyNumberFormat="1" applyFont="1" applyFill="1" applyBorder="1" applyAlignment="1" applyProtection="1">
      <alignment horizontal="right"/>
    </xf>
    <xf numFmtId="0" fontId="15" fillId="10" borderId="24" xfId="0" applyNumberFormat="1" applyFont="1" applyFill="1" applyBorder="1" applyAlignment="1" applyProtection="1">
      <alignment horizontal="center"/>
    </xf>
    <xf numFmtId="166" fontId="15" fillId="10" borderId="28" xfId="0" applyNumberFormat="1" applyFont="1" applyFill="1" applyBorder="1" applyAlignment="1" applyProtection="1">
      <alignment horizontal="right"/>
    </xf>
    <xf numFmtId="0" fontId="18" fillId="11" borderId="0" xfId="0" applyNumberFormat="1" applyFont="1" applyFill="1" applyBorder="1" applyAlignment="1" applyProtection="1">
      <alignment horizontal="center"/>
    </xf>
    <xf numFmtId="7" fontId="18" fillId="0" borderId="0" xfId="0" applyNumberFormat="1" applyFont="1" applyFill="1" applyBorder="1" applyAlignment="1" applyProtection="1"/>
    <xf numFmtId="164" fontId="18" fillId="0" borderId="0" xfId="0" applyNumberFormat="1" applyFont="1" applyFill="1" applyBorder="1" applyAlignment="1" applyProtection="1"/>
    <xf numFmtId="0" fontId="19" fillId="8" borderId="31" xfId="0" applyNumberFormat="1" applyFont="1" applyFill="1" applyBorder="1" applyAlignment="1" applyProtection="1">
      <alignment horizontal="center" vertical="center" wrapText="1"/>
    </xf>
    <xf numFmtId="0" fontId="19" fillId="8" borderId="32" xfId="0" applyNumberFormat="1" applyFont="1" applyFill="1" applyBorder="1" applyAlignment="1" applyProtection="1">
      <alignment horizontal="center" vertical="center" wrapText="1"/>
    </xf>
    <xf numFmtId="165" fontId="20" fillId="0" borderId="35" xfId="0" applyNumberFormat="1" applyFont="1" applyFill="1" applyBorder="1" applyAlignment="1" applyProtection="1">
      <alignment horizontal="center"/>
    </xf>
    <xf numFmtId="4" fontId="20" fillId="0" borderId="35" xfId="0" applyNumberFormat="1" applyFont="1" applyFill="1" applyBorder="1" applyAlignment="1" applyProtection="1"/>
    <xf numFmtId="4" fontId="20" fillId="0" borderId="36" xfId="0" applyNumberFormat="1" applyFont="1" applyFill="1" applyBorder="1" applyAlignment="1" applyProtection="1"/>
    <xf numFmtId="165" fontId="20" fillId="0" borderId="38" xfId="0" applyNumberFormat="1" applyFont="1" applyFill="1" applyBorder="1" applyAlignment="1" applyProtection="1">
      <alignment horizontal="center"/>
    </xf>
    <xf numFmtId="4" fontId="20" fillId="0" borderId="38" xfId="0" applyNumberFormat="1" applyFont="1" applyFill="1" applyBorder="1" applyAlignment="1" applyProtection="1"/>
    <xf numFmtId="4" fontId="20" fillId="0" borderId="39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vertical="center"/>
    </xf>
    <xf numFmtId="44" fontId="18" fillId="0" borderId="0" xfId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7" fontId="18" fillId="0" borderId="0" xfId="1" applyNumberFormat="1" applyFont="1" applyFill="1" applyBorder="1" applyAlignment="1" applyProtection="1"/>
    <xf numFmtId="165" fontId="20" fillId="0" borderId="42" xfId="0" applyNumberFormat="1" applyFont="1" applyFill="1" applyBorder="1" applyAlignment="1" applyProtection="1">
      <alignment horizontal="center"/>
    </xf>
    <xf numFmtId="4" fontId="20" fillId="0" borderId="42" xfId="0" applyNumberFormat="1" applyFont="1" applyFill="1" applyBorder="1" applyAlignment="1" applyProtection="1"/>
    <xf numFmtId="4" fontId="20" fillId="0" borderId="43" xfId="0" applyNumberFormat="1" applyFont="1" applyFill="1" applyBorder="1" applyAlignment="1" applyProtection="1"/>
    <xf numFmtId="165" fontId="20" fillId="0" borderId="38" xfId="0" applyNumberFormat="1" applyFont="1" applyFill="1" applyBorder="1" applyAlignment="1" applyProtection="1">
      <alignment horizontal="center" vertical="center"/>
    </xf>
    <xf numFmtId="4" fontId="20" fillId="0" borderId="38" xfId="0" applyNumberFormat="1" applyFont="1" applyFill="1" applyBorder="1" applyAlignment="1" applyProtection="1">
      <alignment vertical="center"/>
    </xf>
    <xf numFmtId="4" fontId="20" fillId="0" borderId="39" xfId="0" applyNumberFormat="1" applyFont="1" applyFill="1" applyBorder="1" applyAlignment="1" applyProtection="1">
      <alignment vertical="center"/>
    </xf>
    <xf numFmtId="0" fontId="20" fillId="0" borderId="2" xfId="0" applyNumberFormat="1" applyFont="1" applyFill="1" applyBorder="1" applyAlignment="1" applyProtection="1">
      <alignment horizontal="center"/>
    </xf>
    <xf numFmtId="165" fontId="20" fillId="0" borderId="2" xfId="0" applyNumberFormat="1" applyFont="1" applyFill="1" applyBorder="1" applyAlignment="1" applyProtection="1">
      <alignment horizontal="center"/>
    </xf>
    <xf numFmtId="4" fontId="20" fillId="0" borderId="2" xfId="0" applyNumberFormat="1" applyFont="1" applyFill="1" applyBorder="1" applyAlignment="1" applyProtection="1"/>
    <xf numFmtId="0" fontId="15" fillId="2" borderId="0" xfId="0" applyNumberFormat="1" applyFont="1" applyFill="1" applyBorder="1" applyAlignment="1" applyProtection="1">
      <alignment horizontal="center"/>
    </xf>
    <xf numFmtId="0" fontId="18" fillId="2" borderId="0" xfId="0" applyNumberFormat="1" applyFont="1" applyFill="1" applyBorder="1" applyAlignment="1" applyProtection="1">
      <alignment horizontal="center"/>
    </xf>
    <xf numFmtId="167" fontId="18" fillId="0" borderId="0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>
      <alignment horizontal="center"/>
    </xf>
    <xf numFmtId="7" fontId="21" fillId="6" borderId="0" xfId="0" applyNumberFormat="1" applyFont="1" applyFill="1" applyBorder="1" applyAlignment="1" applyProtection="1">
      <alignment horizontal="center"/>
    </xf>
    <xf numFmtId="167" fontId="9" fillId="0" borderId="0" xfId="0" applyNumberFormat="1" applyFont="1" applyFill="1" applyBorder="1" applyAlignment="1" applyProtection="1"/>
    <xf numFmtId="0" fontId="4" fillId="12" borderId="0" xfId="0" applyFont="1" applyFill="1" applyAlignment="1">
      <alignment horizontal="center"/>
    </xf>
    <xf numFmtId="167" fontId="15" fillId="2" borderId="0" xfId="0" applyNumberFormat="1" applyFont="1" applyFill="1" applyBorder="1" applyAlignment="1" applyProtection="1"/>
    <xf numFmtId="167" fontId="15" fillId="2" borderId="0" xfId="0" applyNumberFormat="1" applyFont="1" applyFill="1" applyBorder="1" applyAlignment="1" applyProtection="1">
      <alignment horizontal="center"/>
    </xf>
    <xf numFmtId="0" fontId="18" fillId="13" borderId="0" xfId="0" applyNumberFormat="1" applyFont="1" applyFill="1" applyBorder="1" applyAlignment="1" applyProtection="1">
      <alignment horizontal="center"/>
    </xf>
    <xf numFmtId="0" fontId="18" fillId="14" borderId="0" xfId="0" applyNumberFormat="1" applyFont="1" applyFill="1" applyBorder="1" applyAlignment="1" applyProtection="1">
      <alignment horizontal="center"/>
    </xf>
    <xf numFmtId="0" fontId="18" fillId="14" borderId="0" xfId="0" applyNumberFormat="1" applyFont="1" applyFill="1" applyBorder="1" applyAlignment="1" applyProtection="1"/>
    <xf numFmtId="0" fontId="18" fillId="15" borderId="0" xfId="0" applyNumberFormat="1" applyFont="1" applyFill="1" applyBorder="1" applyAlignment="1" applyProtection="1"/>
    <xf numFmtId="0" fontId="18" fillId="16" borderId="0" xfId="0" applyNumberFormat="1" applyFont="1" applyFill="1" applyBorder="1" applyAlignment="1" applyProtection="1"/>
    <xf numFmtId="0" fontId="18" fillId="17" borderId="0" xfId="0" applyNumberFormat="1" applyFont="1" applyFill="1" applyBorder="1" applyAlignment="1" applyProtection="1"/>
    <xf numFmtId="0" fontId="18" fillId="16" borderId="0" xfId="0" applyNumberFormat="1" applyFont="1" applyFill="1" applyBorder="1" applyAlignment="1" applyProtection="1">
      <alignment horizontal="center"/>
    </xf>
    <xf numFmtId="0" fontId="18" fillId="17" borderId="0" xfId="0" applyNumberFormat="1" applyFont="1" applyFill="1" applyBorder="1" applyAlignment="1" applyProtection="1">
      <alignment horizontal="center"/>
    </xf>
    <xf numFmtId="0" fontId="18" fillId="15" borderId="0" xfId="0" applyNumberFormat="1" applyFont="1" applyFill="1" applyBorder="1" applyAlignment="1" applyProtection="1">
      <alignment horizontal="center"/>
    </xf>
    <xf numFmtId="0" fontId="18" fillId="18" borderId="0" xfId="0" applyNumberFormat="1" applyFont="1" applyFill="1" applyBorder="1" applyAlignment="1" applyProtection="1">
      <alignment horizontal="center"/>
    </xf>
    <xf numFmtId="7" fontId="15" fillId="19" borderId="0" xfId="1" applyNumberFormat="1" applyFont="1" applyFill="1" applyBorder="1" applyAlignment="1" applyProtection="1"/>
    <xf numFmtId="44" fontId="15" fillId="19" borderId="0" xfId="1" applyFont="1" applyFill="1" applyBorder="1" applyAlignment="1" applyProtection="1"/>
    <xf numFmtId="0" fontId="18" fillId="20" borderId="0" xfId="0" applyNumberFormat="1" applyFont="1" applyFill="1" applyBorder="1" applyAlignment="1" applyProtection="1">
      <alignment horizontal="center"/>
    </xf>
    <xf numFmtId="7" fontId="15" fillId="21" borderId="10" xfId="0" applyNumberFormat="1" applyFont="1" applyFill="1" applyBorder="1" applyAlignment="1" applyProtection="1">
      <alignment horizontal="right"/>
    </xf>
    <xf numFmtId="164" fontId="15" fillId="2" borderId="10" xfId="0" applyNumberFormat="1" applyFont="1" applyFill="1" applyBorder="1" applyAlignment="1" applyProtection="1">
      <alignment horizontal="center"/>
      <protection locked="0"/>
    </xf>
    <xf numFmtId="0" fontId="22" fillId="2" borderId="0" xfId="0" applyNumberFormat="1" applyFont="1" applyFill="1" applyBorder="1" applyAlignment="1" applyProtection="1">
      <alignment horizontal="center"/>
    </xf>
    <xf numFmtId="44" fontId="0" fillId="0" borderId="0" xfId="0" applyNumberFormat="1"/>
    <xf numFmtId="44" fontId="6" fillId="2" borderId="0" xfId="1" applyFont="1" applyFill="1"/>
    <xf numFmtId="44" fontId="6" fillId="6" borderId="0" xfId="1" applyFont="1" applyFill="1"/>
    <xf numFmtId="0" fontId="7" fillId="0" borderId="44" xfId="0" applyFont="1" applyBorder="1" applyAlignment="1">
      <alignment horizontal="right"/>
    </xf>
    <xf numFmtId="0" fontId="0" fillId="2" borderId="45" xfId="0" applyFill="1" applyBorder="1"/>
    <xf numFmtId="0" fontId="0" fillId="6" borderId="46" xfId="0" applyFill="1" applyBorder="1"/>
    <xf numFmtId="44" fontId="7" fillId="5" borderId="0" xfId="1" applyFont="1" applyFill="1"/>
    <xf numFmtId="44" fontId="7" fillId="12" borderId="0" xfId="0" applyNumberFormat="1" applyFont="1" applyFill="1"/>
    <xf numFmtId="44" fontId="24" fillId="3" borderId="0" xfId="1" applyFont="1" applyFill="1"/>
    <xf numFmtId="0" fontId="23" fillId="23" borderId="0" xfId="0" applyNumberFormat="1" applyFont="1" applyFill="1" applyBorder="1" applyAlignment="1" applyProtection="1">
      <alignment horizontal="center"/>
    </xf>
    <xf numFmtId="0" fontId="17" fillId="23" borderId="0" xfId="0" applyNumberFormat="1" applyFont="1" applyFill="1" applyBorder="1" applyAlignment="1" applyProtection="1">
      <alignment horizontal="center"/>
    </xf>
    <xf numFmtId="0" fontId="21" fillId="23" borderId="0" xfId="0" applyNumberFormat="1" applyFont="1" applyFill="1" applyBorder="1" applyAlignment="1" applyProtection="1">
      <alignment horizontal="center"/>
    </xf>
    <xf numFmtId="0" fontId="21" fillId="22" borderId="0" xfId="0" applyNumberFormat="1" applyFont="1" applyFill="1" applyBorder="1" applyAlignment="1" applyProtection="1">
      <alignment horizontal="center"/>
    </xf>
    <xf numFmtId="0" fontId="6" fillId="3" borderId="0" xfId="0" applyFont="1" applyFill="1"/>
    <xf numFmtId="0" fontId="4" fillId="6" borderId="0" xfId="0" applyFont="1" applyFill="1"/>
    <xf numFmtId="0" fontId="8" fillId="7" borderId="1" xfId="0" applyNumberFormat="1" applyFont="1" applyFill="1" applyBorder="1" applyAlignment="1" applyProtection="1">
      <alignment horizontal="center" vertical="center"/>
    </xf>
    <xf numFmtId="0" fontId="8" fillId="7" borderId="2" xfId="0" applyNumberFormat="1" applyFont="1" applyFill="1" applyBorder="1" applyAlignment="1" applyProtection="1">
      <alignment horizontal="center" vertical="center"/>
    </xf>
    <xf numFmtId="0" fontId="8" fillId="7" borderId="3" xfId="0" applyNumberFormat="1" applyFont="1" applyFill="1" applyBorder="1" applyAlignment="1" applyProtection="1">
      <alignment horizontal="center" vertical="center"/>
    </xf>
    <xf numFmtId="0" fontId="10" fillId="7" borderId="4" xfId="0" applyNumberFormat="1" applyFont="1" applyFill="1" applyBorder="1" applyAlignment="1" applyProtection="1">
      <alignment horizontal="center" vertical="center"/>
    </xf>
    <xf numFmtId="0" fontId="10" fillId="7" borderId="5" xfId="0" applyNumberFormat="1" applyFont="1" applyFill="1" applyBorder="1" applyAlignment="1" applyProtection="1">
      <alignment horizontal="center" vertical="center"/>
    </xf>
    <xf numFmtId="0" fontId="10" fillId="7" borderId="6" xfId="0" applyNumberFormat="1" applyFont="1" applyFill="1" applyBorder="1" applyAlignment="1" applyProtection="1">
      <alignment horizontal="center" vertical="center"/>
    </xf>
    <xf numFmtId="0" fontId="11" fillId="8" borderId="1" xfId="0" applyNumberFormat="1" applyFont="1" applyFill="1" applyBorder="1" applyAlignment="1" applyProtection="1">
      <alignment horizontal="center" vertical="center"/>
    </xf>
    <xf numFmtId="0" fontId="11" fillId="8" borderId="2" xfId="0" applyNumberFormat="1" applyFont="1" applyFill="1" applyBorder="1" applyAlignment="1" applyProtection="1">
      <alignment horizontal="center" vertical="center"/>
    </xf>
    <xf numFmtId="0" fontId="11" fillId="8" borderId="3" xfId="0" applyNumberFormat="1" applyFont="1" applyFill="1" applyBorder="1" applyAlignment="1" applyProtection="1">
      <alignment horizontal="center" vertical="center"/>
    </xf>
    <xf numFmtId="0" fontId="15" fillId="0" borderId="8" xfId="0" applyNumberFormat="1" applyFont="1" applyFill="1" applyBorder="1" applyAlignment="1" applyProtection="1">
      <alignment horizontal="left" vertical="center" indent="1"/>
    </xf>
    <xf numFmtId="0" fontId="15" fillId="0" borderId="9" xfId="0" applyNumberFormat="1" applyFont="1" applyFill="1" applyBorder="1" applyAlignment="1" applyProtection="1">
      <alignment horizontal="left" vertical="center" indent="1"/>
    </xf>
    <xf numFmtId="0" fontId="13" fillId="0" borderId="0" xfId="0" applyNumberFormat="1" applyFont="1" applyFill="1" applyBorder="1" applyAlignment="1" applyProtection="1">
      <alignment horizontal="left" indent="1"/>
    </xf>
    <xf numFmtId="0" fontId="13" fillId="0" borderId="7" xfId="0" applyNumberFormat="1" applyFont="1" applyFill="1" applyBorder="1" applyAlignment="1" applyProtection="1">
      <alignment horizontal="left" indent="1"/>
    </xf>
    <xf numFmtId="0" fontId="15" fillId="0" borderId="11" xfId="0" applyNumberFormat="1" applyFont="1" applyFill="1" applyBorder="1" applyAlignment="1" applyProtection="1">
      <alignment horizontal="left" vertical="center" indent="1"/>
    </xf>
    <xf numFmtId="0" fontId="13" fillId="0" borderId="12" xfId="0" applyNumberFormat="1" applyFont="1" applyFill="1" applyBorder="1" applyAlignment="1" applyProtection="1">
      <alignment horizontal="left" indent="1"/>
    </xf>
    <xf numFmtId="0" fontId="15" fillId="0" borderId="19" xfId="0" applyNumberFormat="1" applyFont="1" applyFill="1" applyBorder="1" applyAlignment="1" applyProtection="1">
      <alignment horizontal="left" vertical="center" indent="1"/>
    </xf>
    <xf numFmtId="0" fontId="15" fillId="0" borderId="20" xfId="0" applyNumberFormat="1" applyFont="1" applyFill="1" applyBorder="1" applyAlignment="1" applyProtection="1">
      <alignment horizontal="left" vertical="center" indent="1"/>
    </xf>
    <xf numFmtId="0" fontId="15" fillId="0" borderId="21" xfId="0" applyNumberFormat="1" applyFont="1" applyFill="1" applyBorder="1" applyAlignment="1" applyProtection="1">
      <alignment horizontal="left" vertical="center" indent="1"/>
    </xf>
    <xf numFmtId="0" fontId="15" fillId="0" borderId="23" xfId="0" applyNumberFormat="1" applyFont="1" applyFill="1" applyBorder="1" applyAlignment="1" applyProtection="1">
      <alignment horizontal="left" vertical="center" indent="1"/>
    </xf>
    <xf numFmtId="0" fontId="15" fillId="0" borderId="25" xfId="0" applyNumberFormat="1" applyFont="1" applyFill="1" applyBorder="1" applyAlignment="1" applyProtection="1">
      <alignment horizontal="left" vertical="center" indent="1"/>
    </xf>
    <xf numFmtId="0" fontId="15" fillId="0" borderId="26" xfId="0" applyNumberFormat="1" applyFont="1" applyFill="1" applyBorder="1" applyAlignment="1" applyProtection="1">
      <alignment horizontal="left" vertical="center" indent="1"/>
    </xf>
    <xf numFmtId="0" fontId="15" fillId="0" borderId="27" xfId="0" applyNumberFormat="1" applyFont="1" applyFill="1" applyBorder="1" applyAlignment="1" applyProtection="1">
      <alignment horizontal="left" vertical="center" indent="1"/>
    </xf>
    <xf numFmtId="0" fontId="15" fillId="0" borderId="13" xfId="0" applyNumberFormat="1" applyFont="1" applyFill="1" applyBorder="1" applyAlignment="1" applyProtection="1">
      <alignment horizontal="left" vertical="center" indent="1"/>
    </xf>
    <xf numFmtId="0" fontId="15" fillId="0" borderId="14" xfId="0" applyNumberFormat="1" applyFont="1" applyFill="1" applyBorder="1" applyAlignment="1" applyProtection="1">
      <alignment horizontal="left" vertical="center" indent="1"/>
    </xf>
    <xf numFmtId="0" fontId="15" fillId="0" borderId="15" xfId="0" applyNumberFormat="1" applyFont="1" applyFill="1" applyBorder="1" applyAlignment="1" applyProtection="1">
      <alignment horizontal="left" vertical="center" indent="1"/>
    </xf>
    <xf numFmtId="0" fontId="15" fillId="0" borderId="16" xfId="0" applyNumberFormat="1" applyFont="1" applyFill="1" applyBorder="1" applyAlignment="1" applyProtection="1">
      <alignment horizontal="left" vertical="center" indent="1"/>
    </xf>
    <xf numFmtId="0" fontId="15" fillId="0" borderId="17" xfId="0" applyNumberFormat="1" applyFont="1" applyFill="1" applyBorder="1" applyAlignment="1" applyProtection="1">
      <alignment horizontal="left" vertical="center" indent="1"/>
    </xf>
    <xf numFmtId="0" fontId="15" fillId="0" borderId="18" xfId="0" applyNumberFormat="1" applyFont="1" applyFill="1" applyBorder="1" applyAlignment="1" applyProtection="1">
      <alignment horizontal="left" vertical="center" indent="1"/>
    </xf>
    <xf numFmtId="0" fontId="20" fillId="0" borderId="8" xfId="0" applyNumberFormat="1" applyFont="1" applyFill="1" applyBorder="1" applyAlignment="1" applyProtection="1">
      <alignment horizontal="center"/>
    </xf>
    <xf numFmtId="0" fontId="20" fillId="0" borderId="37" xfId="0" applyNumberFormat="1" applyFont="1" applyFill="1" applyBorder="1" applyAlignment="1" applyProtection="1">
      <alignment horizontal="center"/>
    </xf>
    <xf numFmtId="0" fontId="9" fillId="0" borderId="4" xfId="0" applyNumberFormat="1" applyFont="1" applyFill="1" applyBorder="1" applyAlignment="1" applyProtection="1">
      <alignment horizontal="center"/>
    </xf>
    <xf numFmtId="0" fontId="9" fillId="0" borderId="5" xfId="0" applyNumberFormat="1" applyFont="1" applyFill="1" applyBorder="1" applyAlignment="1" applyProtection="1">
      <alignment horizontal="center"/>
    </xf>
    <xf numFmtId="0" fontId="9" fillId="0" borderId="6" xfId="0" applyNumberFormat="1" applyFont="1" applyFill="1" applyBorder="1" applyAlignment="1" applyProtection="1">
      <alignment horizontal="center"/>
    </xf>
    <xf numFmtId="0" fontId="19" fillId="8" borderId="29" xfId="0" applyNumberFormat="1" applyFont="1" applyFill="1" applyBorder="1" applyAlignment="1" applyProtection="1">
      <alignment horizontal="center" vertical="center" wrapText="1"/>
    </xf>
    <xf numFmtId="0" fontId="19" fillId="8" borderId="30" xfId="0" applyNumberFormat="1" applyFont="1" applyFill="1" applyBorder="1" applyAlignment="1" applyProtection="1">
      <alignment horizontal="center" vertical="center" wrapText="1"/>
    </xf>
    <xf numFmtId="0" fontId="20" fillId="0" borderId="33" xfId="0" applyNumberFormat="1" applyFont="1" applyFill="1" applyBorder="1" applyAlignment="1" applyProtection="1">
      <alignment horizontal="center"/>
    </xf>
    <xf numFmtId="0" fontId="20" fillId="0" borderId="34" xfId="0" applyNumberFormat="1" applyFont="1" applyFill="1" applyBorder="1" applyAlignment="1" applyProtection="1">
      <alignment horizontal="center"/>
    </xf>
    <xf numFmtId="0" fontId="20" fillId="0" borderId="40" xfId="0" applyNumberFormat="1" applyFont="1" applyFill="1" applyBorder="1" applyAlignment="1" applyProtection="1">
      <alignment horizontal="center"/>
    </xf>
    <xf numFmtId="0" fontId="20" fillId="0" borderId="41" xfId="0" applyNumberFormat="1" applyFont="1" applyFill="1" applyBorder="1" applyAlignment="1" applyProtection="1">
      <alignment horizontal="center"/>
    </xf>
    <xf numFmtId="0" fontId="20" fillId="0" borderId="8" xfId="0" applyNumberFormat="1" applyFont="1" applyFill="1" applyBorder="1" applyAlignment="1" applyProtection="1">
      <alignment horizontal="center" vertical="center"/>
    </xf>
    <xf numFmtId="0" fontId="20" fillId="0" borderId="37" xfId="0" applyNumberFormat="1" applyFont="1" applyFill="1" applyBorder="1" applyAlignment="1" applyProtection="1">
      <alignment horizontal="center" vertical="center"/>
    </xf>
    <xf numFmtId="0" fontId="20" fillId="0" borderId="2" xfId="0" applyNumberFormat="1" applyFont="1" applyFill="1" applyBorder="1" applyAlignment="1" applyProtection="1">
      <alignment horizontal="center"/>
    </xf>
    <xf numFmtId="165" fontId="15" fillId="2" borderId="10" xfId="0" applyNumberFormat="1" applyFont="1" applyFill="1" applyBorder="1" applyAlignment="1" applyProtection="1">
      <alignment horizontal="center"/>
      <protection locked="0"/>
    </xf>
    <xf numFmtId="0" fontId="15" fillId="2" borderId="10" xfId="0" applyNumberFormat="1" applyFont="1" applyFill="1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89D52"/>
      <color rgb="FFFFD85B"/>
      <color rgb="FFC2C20E"/>
      <color rgb="FF99FF33"/>
      <color rgb="FF6699FF"/>
      <color rgb="FFFF3300"/>
      <color rgb="FFC1600F"/>
      <color rgb="FFAE22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35"/>
  <sheetViews>
    <sheetView topLeftCell="A28" workbookViewId="0">
      <selection activeCell="B11" sqref="B11"/>
    </sheetView>
  </sheetViews>
  <sheetFormatPr defaultRowHeight="14.4" x14ac:dyDescent="0.3"/>
  <cols>
    <col min="1" max="1" width="27.44140625" customWidth="1"/>
    <col min="2" max="2" width="12.5546875" bestFit="1" customWidth="1"/>
    <col min="3" max="3" width="8.6640625" customWidth="1"/>
    <col min="4" max="4" width="46.5546875" customWidth="1"/>
    <col min="5" max="5" width="18.6640625" customWidth="1"/>
    <col min="6" max="6" width="12.6640625" customWidth="1"/>
  </cols>
  <sheetData>
    <row r="1" spans="1:5" ht="18" x14ac:dyDescent="0.35">
      <c r="D1" s="8" t="s">
        <v>28</v>
      </c>
    </row>
    <row r="2" spans="1:5" ht="18" x14ac:dyDescent="0.35">
      <c r="D2" s="8" t="s">
        <v>76</v>
      </c>
    </row>
    <row r="3" spans="1:5" ht="8.1" customHeight="1" x14ac:dyDescent="0.35">
      <c r="D3" s="8"/>
    </row>
    <row r="4" spans="1:5" ht="18" x14ac:dyDescent="0.35">
      <c r="D4" s="8" t="s">
        <v>95</v>
      </c>
    </row>
    <row r="5" spans="1:5" ht="8.1" customHeight="1" x14ac:dyDescent="0.35">
      <c r="D5" s="8"/>
    </row>
    <row r="6" spans="1:5" x14ac:dyDescent="0.3">
      <c r="D6" s="4" t="s">
        <v>30</v>
      </c>
    </row>
    <row r="7" spans="1:5" x14ac:dyDescent="0.3">
      <c r="B7" s="3" t="s">
        <v>7</v>
      </c>
      <c r="C7" s="3" t="s">
        <v>8</v>
      </c>
      <c r="E7" s="4" t="s">
        <v>23</v>
      </c>
    </row>
    <row r="8" spans="1:5" ht="15.6" x14ac:dyDescent="0.3">
      <c r="A8" s="2" t="s">
        <v>0</v>
      </c>
      <c r="E8" s="73">
        <v>0</v>
      </c>
    </row>
    <row r="9" spans="1:5" ht="15.6" x14ac:dyDescent="0.3">
      <c r="A9" t="s">
        <v>5</v>
      </c>
      <c r="B9" s="1">
        <v>0.06</v>
      </c>
      <c r="C9" s="1"/>
      <c r="D9" t="s">
        <v>1</v>
      </c>
      <c r="E9" s="7">
        <f>SUM(E8*B9)</f>
        <v>0</v>
      </c>
    </row>
    <row r="10" spans="1:5" ht="15.6" x14ac:dyDescent="0.3">
      <c r="A10" t="s">
        <v>21</v>
      </c>
      <c r="B10" s="1">
        <v>0.06</v>
      </c>
      <c r="C10" s="1"/>
      <c r="D10" t="s">
        <v>22</v>
      </c>
      <c r="E10" s="7">
        <f xml:space="preserve"> SUM(E8*B10)</f>
        <v>0</v>
      </c>
    </row>
    <row r="11" spans="1:5" ht="15.6" x14ac:dyDescent="0.3">
      <c r="A11" t="s">
        <v>4</v>
      </c>
      <c r="B11">
        <v>0.03</v>
      </c>
      <c r="D11" t="s">
        <v>2</v>
      </c>
      <c r="E11" s="7">
        <f>SUM(B11*E8)</f>
        <v>0</v>
      </c>
    </row>
    <row r="12" spans="1:5" ht="15.6" x14ac:dyDescent="0.3">
      <c r="A12" t="s">
        <v>3</v>
      </c>
      <c r="B12">
        <v>1.0200000000000001E-2</v>
      </c>
      <c r="D12" t="s">
        <v>78</v>
      </c>
      <c r="E12" s="7">
        <f>SUM(E8*B12)+700</f>
        <v>700</v>
      </c>
    </row>
    <row r="13" spans="1:5" ht="15.6" x14ac:dyDescent="0.3">
      <c r="A13" s="2" t="s">
        <v>31</v>
      </c>
      <c r="B13" s="2">
        <v>0</v>
      </c>
      <c r="C13">
        <v>6</v>
      </c>
      <c r="D13" t="s">
        <v>6</v>
      </c>
      <c r="E13" s="7">
        <f>SUM(B13*C13)</f>
        <v>0</v>
      </c>
    </row>
    <row r="14" spans="1:5" ht="15.6" x14ac:dyDescent="0.3">
      <c r="B14">
        <v>0</v>
      </c>
      <c r="C14">
        <v>6</v>
      </c>
      <c r="D14" t="s">
        <v>9</v>
      </c>
      <c r="E14" s="7">
        <f>SUM(B14*C14)</f>
        <v>0</v>
      </c>
    </row>
    <row r="15" spans="1:5" ht="15.6" x14ac:dyDescent="0.3">
      <c r="B15">
        <v>80</v>
      </c>
      <c r="C15">
        <v>6</v>
      </c>
      <c r="D15" t="s">
        <v>10</v>
      </c>
      <c r="E15" s="7">
        <f>SUM(B15*C15)</f>
        <v>480</v>
      </c>
    </row>
    <row r="16" spans="1:5" ht="15.6" x14ac:dyDescent="0.3">
      <c r="A16" s="5" t="s">
        <v>11</v>
      </c>
      <c r="B16">
        <v>350</v>
      </c>
      <c r="D16" t="s">
        <v>25</v>
      </c>
      <c r="E16" s="7">
        <f>SUM(B16)</f>
        <v>350</v>
      </c>
    </row>
    <row r="17" spans="1:5" ht="15.6" x14ac:dyDescent="0.3">
      <c r="B17">
        <v>325</v>
      </c>
      <c r="D17" t="s">
        <v>24</v>
      </c>
      <c r="E17" s="7">
        <f>SUM(B17)</f>
        <v>325</v>
      </c>
    </row>
    <row r="18" spans="1:5" ht="15.6" x14ac:dyDescent="0.3">
      <c r="A18" t="s">
        <v>79</v>
      </c>
      <c r="B18" s="72">
        <f xml:space="preserve"> E8</f>
        <v>0</v>
      </c>
      <c r="D18" t="s">
        <v>80</v>
      </c>
      <c r="E18" s="7">
        <f>SUM(E8*0.00575)</f>
        <v>0</v>
      </c>
    </row>
    <row r="19" spans="1:5" ht="15.6" x14ac:dyDescent="0.3">
      <c r="A19" s="2" t="s">
        <v>82</v>
      </c>
      <c r="B19" s="2">
        <v>0</v>
      </c>
      <c r="C19">
        <v>6</v>
      </c>
      <c r="D19" t="s">
        <v>81</v>
      </c>
      <c r="E19" s="7">
        <f>SUM(B19*C19)</f>
        <v>0</v>
      </c>
    </row>
    <row r="20" spans="1:5" ht="15.6" x14ac:dyDescent="0.3">
      <c r="A20" s="2" t="s">
        <v>85</v>
      </c>
      <c r="B20" s="2">
        <v>0</v>
      </c>
      <c r="C20">
        <v>6</v>
      </c>
      <c r="E20" s="7">
        <f>SUM(B20*C20)</f>
        <v>0</v>
      </c>
    </row>
    <row r="21" spans="1:5" ht="15.6" x14ac:dyDescent="0.3">
      <c r="A21" s="2" t="s">
        <v>12</v>
      </c>
      <c r="B21" s="2">
        <v>0</v>
      </c>
      <c r="D21" t="s">
        <v>13</v>
      </c>
      <c r="E21" s="7">
        <f>SUM(B21)</f>
        <v>0</v>
      </c>
    </row>
    <row r="22" spans="1:5" ht="15.6" x14ac:dyDescent="0.3">
      <c r="A22" t="s">
        <v>14</v>
      </c>
      <c r="B22">
        <v>500</v>
      </c>
      <c r="D22" t="s">
        <v>84</v>
      </c>
      <c r="E22" s="7">
        <f t="shared" ref="E22:E26" si="0">SUM(B22)</f>
        <v>500</v>
      </c>
    </row>
    <row r="23" spans="1:5" ht="15.6" x14ac:dyDescent="0.3">
      <c r="A23" t="s">
        <v>15</v>
      </c>
      <c r="B23">
        <v>1800</v>
      </c>
      <c r="D23" t="s">
        <v>17</v>
      </c>
      <c r="E23" s="7">
        <f t="shared" si="0"/>
        <v>1800</v>
      </c>
    </row>
    <row r="24" spans="1:5" ht="15.6" x14ac:dyDescent="0.3">
      <c r="A24" t="s">
        <v>16</v>
      </c>
      <c r="B24">
        <v>125</v>
      </c>
      <c r="D24" t="s">
        <v>18</v>
      </c>
      <c r="E24" s="7">
        <f t="shared" si="0"/>
        <v>125</v>
      </c>
    </row>
    <row r="25" spans="1:5" ht="15.6" x14ac:dyDescent="0.3">
      <c r="A25" t="s">
        <v>96</v>
      </c>
      <c r="B25">
        <v>0</v>
      </c>
      <c r="D25" t="s">
        <v>19</v>
      </c>
      <c r="E25" s="7">
        <f t="shared" si="0"/>
        <v>0</v>
      </c>
    </row>
    <row r="26" spans="1:5" ht="15.6" x14ac:dyDescent="0.3">
      <c r="A26" t="s">
        <v>83</v>
      </c>
      <c r="B26">
        <v>400</v>
      </c>
      <c r="D26" t="s">
        <v>83</v>
      </c>
      <c r="E26" s="7">
        <f t="shared" si="0"/>
        <v>400</v>
      </c>
    </row>
    <row r="27" spans="1:5" ht="15.6" x14ac:dyDescent="0.3">
      <c r="E27" s="7"/>
    </row>
    <row r="28" spans="1:5" ht="21" x14ac:dyDescent="0.4">
      <c r="A28" s="85" t="s">
        <v>20</v>
      </c>
      <c r="E28" s="80">
        <f>SUM(E9:E26)</f>
        <v>4680</v>
      </c>
    </row>
    <row r="29" spans="1:5" ht="15.6" x14ac:dyDescent="0.3">
      <c r="A29" s="86" t="s">
        <v>26</v>
      </c>
      <c r="E29" s="74">
        <v>0</v>
      </c>
    </row>
    <row r="30" spans="1:5" ht="15.6" x14ac:dyDescent="0.3">
      <c r="E30" s="7"/>
    </row>
    <row r="31" spans="1:5" ht="18.600000000000001" thickBot="1" x14ac:dyDescent="0.4">
      <c r="D31" s="6" t="s">
        <v>33</v>
      </c>
      <c r="E31" s="78">
        <f>SUM(E8-E28-E29)</f>
        <v>-4680</v>
      </c>
    </row>
    <row r="32" spans="1:5" ht="18.600000000000001" thickBot="1" x14ac:dyDescent="0.4">
      <c r="A32" s="75" t="s">
        <v>27</v>
      </c>
      <c r="B32" s="76"/>
      <c r="D32" s="9"/>
    </row>
    <row r="33" spans="2:5" ht="18.600000000000001" thickBot="1" x14ac:dyDescent="0.4">
      <c r="B33" s="77"/>
      <c r="D33" s="53" t="s">
        <v>32</v>
      </c>
      <c r="E33" s="79">
        <f>SUM(E8-E28-E29)+E9</f>
        <v>-4680</v>
      </c>
    </row>
    <row r="34" spans="2:5" x14ac:dyDescent="0.3">
      <c r="D34" s="4" t="s">
        <v>29</v>
      </c>
    </row>
    <row r="35" spans="2:5" x14ac:dyDescent="0.3">
      <c r="D35" s="4" t="s">
        <v>77</v>
      </c>
    </row>
  </sheetData>
  <pageMargins left="0.7" right="0.7" top="0.75" bottom="0.75" header="0.3" footer="0.3"/>
  <pageSetup scale="93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6"/>
  <sheetViews>
    <sheetView tabSelected="1" topLeftCell="A24" workbookViewId="0">
      <selection activeCell="A3" sqref="A3"/>
    </sheetView>
  </sheetViews>
  <sheetFormatPr defaultRowHeight="14.4" x14ac:dyDescent="0.3"/>
  <cols>
    <col min="1" max="1" width="7.109375" customWidth="1"/>
    <col min="2" max="2" width="3.6640625" customWidth="1"/>
    <col min="3" max="3" width="12.109375" customWidth="1"/>
    <col min="4" max="4" width="13.109375" customWidth="1"/>
    <col min="5" max="5" width="15" customWidth="1"/>
    <col min="6" max="6" width="10" customWidth="1"/>
    <col min="7" max="7" width="13.109375" customWidth="1"/>
    <col min="8" max="8" width="11.33203125" customWidth="1"/>
    <col min="9" max="9" width="12.44140625" customWidth="1"/>
    <col min="10" max="10" width="1.6640625" customWidth="1"/>
    <col min="11" max="11" width="17.6640625" customWidth="1"/>
    <col min="12" max="13" width="15.6640625" bestFit="1" customWidth="1"/>
    <col min="14" max="14" width="15.6640625" customWidth="1"/>
    <col min="15" max="15" width="16.5546875" customWidth="1"/>
    <col min="16" max="16" width="14.6640625" customWidth="1"/>
  </cols>
  <sheetData>
    <row r="1" spans="1:17" ht="30" x14ac:dyDescent="0.3">
      <c r="A1" s="87" t="s">
        <v>34</v>
      </c>
      <c r="B1" s="88"/>
      <c r="C1" s="88"/>
      <c r="D1" s="88"/>
      <c r="E1" s="88"/>
      <c r="F1" s="88"/>
      <c r="G1" s="88"/>
      <c r="H1" s="88"/>
      <c r="I1" s="89"/>
      <c r="J1" s="10"/>
      <c r="K1" s="10"/>
      <c r="L1" s="10"/>
      <c r="M1" s="10"/>
      <c r="N1" s="10"/>
      <c r="O1" s="10"/>
      <c r="P1" s="10"/>
      <c r="Q1" s="10"/>
    </row>
    <row r="2" spans="1:17" ht="18" thickBot="1" x14ac:dyDescent="0.35">
      <c r="A2" s="90" t="s">
        <v>95</v>
      </c>
      <c r="B2" s="91"/>
      <c r="C2" s="91"/>
      <c r="D2" s="91"/>
      <c r="E2" s="91"/>
      <c r="F2" s="91"/>
      <c r="G2" s="91"/>
      <c r="H2" s="91"/>
      <c r="I2" s="92"/>
      <c r="J2" s="10"/>
      <c r="K2" s="10"/>
      <c r="L2" s="10"/>
      <c r="M2" s="48" t="s">
        <v>73</v>
      </c>
      <c r="N2" s="48" t="s">
        <v>75</v>
      </c>
      <c r="O2" s="10"/>
      <c r="P2" s="10"/>
      <c r="Q2" s="10"/>
    </row>
    <row r="3" spans="1:17" ht="15" thickBot="1" x14ac:dyDescent="0.35">
      <c r="A3" s="11"/>
      <c r="B3" s="12"/>
      <c r="C3" s="12"/>
      <c r="D3" s="12"/>
      <c r="E3" s="12"/>
      <c r="F3" s="12"/>
      <c r="G3" s="12"/>
      <c r="H3" s="12"/>
      <c r="I3" s="13"/>
      <c r="J3" s="10"/>
      <c r="K3" s="10"/>
      <c r="L3" s="10"/>
      <c r="M3" s="10"/>
      <c r="N3" s="10"/>
      <c r="O3" s="10"/>
      <c r="P3" s="10"/>
      <c r="Q3" s="10"/>
    </row>
    <row r="4" spans="1:17" ht="15.6" thickBot="1" x14ac:dyDescent="0.35">
      <c r="A4" s="93" t="s">
        <v>35</v>
      </c>
      <c r="B4" s="94"/>
      <c r="C4" s="94"/>
      <c r="D4" s="94"/>
      <c r="E4" s="95"/>
      <c r="F4" s="14" t="s">
        <v>36</v>
      </c>
      <c r="G4" s="15"/>
      <c r="H4" s="15"/>
      <c r="I4" s="16"/>
      <c r="J4" s="15"/>
      <c r="K4" s="10"/>
      <c r="L4" s="10"/>
      <c r="M4" s="10"/>
      <c r="N4" s="10"/>
      <c r="O4" s="10"/>
      <c r="P4" s="10"/>
      <c r="Q4" s="10"/>
    </row>
    <row r="5" spans="1:17" ht="15" thickBot="1" x14ac:dyDescent="0.35">
      <c r="A5" s="96" t="s">
        <v>37</v>
      </c>
      <c r="B5" s="97"/>
      <c r="C5" s="97"/>
      <c r="D5" s="97"/>
      <c r="E5" s="69">
        <v>500000</v>
      </c>
      <c r="F5" s="98" t="s">
        <v>86</v>
      </c>
      <c r="G5" s="98"/>
      <c r="H5" s="98"/>
      <c r="I5" s="99"/>
      <c r="J5" s="10"/>
      <c r="K5" s="47" t="s">
        <v>69</v>
      </c>
      <c r="L5" s="54">
        <v>3500</v>
      </c>
      <c r="M5" s="10"/>
      <c r="N5" s="10"/>
      <c r="O5" s="10"/>
      <c r="P5" s="10"/>
      <c r="Q5" s="10"/>
    </row>
    <row r="6" spans="1:17" ht="15" thickBot="1" x14ac:dyDescent="0.35">
      <c r="A6" s="96"/>
      <c r="B6" s="97"/>
      <c r="C6" s="97"/>
      <c r="D6" s="100"/>
      <c r="E6" s="70">
        <v>4.4999999999999998E-2</v>
      </c>
      <c r="F6" s="101" t="s">
        <v>38</v>
      </c>
      <c r="G6" s="98"/>
      <c r="H6" s="98"/>
      <c r="I6" s="99"/>
      <c r="J6" s="18"/>
      <c r="K6" s="17"/>
      <c r="L6" s="10"/>
      <c r="M6" s="10"/>
      <c r="N6" s="10"/>
      <c r="O6" s="10"/>
      <c r="P6" s="10"/>
      <c r="Q6" s="10"/>
    </row>
    <row r="7" spans="1:17" ht="16.2" thickBot="1" x14ac:dyDescent="0.35">
      <c r="A7" s="96" t="s">
        <v>39</v>
      </c>
      <c r="B7" s="97"/>
      <c r="C7" s="97"/>
      <c r="D7" s="100"/>
      <c r="E7" s="130">
        <v>30</v>
      </c>
      <c r="F7" s="101" t="s">
        <v>40</v>
      </c>
      <c r="G7" s="98"/>
      <c r="H7" s="98"/>
      <c r="I7" s="99"/>
      <c r="J7" s="18"/>
      <c r="K7" s="71" t="s">
        <v>70</v>
      </c>
      <c r="L7" s="55">
        <v>3200</v>
      </c>
      <c r="M7" s="10"/>
      <c r="N7" s="81" t="s">
        <v>88</v>
      </c>
      <c r="O7" s="51">
        <f>(M13+N13+O13+P13)</f>
        <v>3091.7598824627366</v>
      </c>
      <c r="P7" s="10"/>
      <c r="Q7" s="10"/>
    </row>
    <row r="8" spans="1:17" ht="15" thickBot="1" x14ac:dyDescent="0.35">
      <c r="A8" s="109" t="s">
        <v>41</v>
      </c>
      <c r="B8" s="110"/>
      <c r="C8" s="110"/>
      <c r="D8" s="111"/>
      <c r="E8" s="129">
        <v>42083</v>
      </c>
      <c r="F8" s="98" t="s">
        <v>42</v>
      </c>
      <c r="G8" s="98"/>
      <c r="H8" s="98"/>
      <c r="I8" s="99"/>
      <c r="J8" s="10"/>
      <c r="K8" s="17"/>
      <c r="L8" s="18"/>
      <c r="M8" s="18"/>
      <c r="N8" s="82" t="s">
        <v>91</v>
      </c>
      <c r="O8" s="18"/>
      <c r="P8" s="18"/>
      <c r="Q8" s="18"/>
    </row>
    <row r="9" spans="1:17" ht="16.8" thickTop="1" thickBot="1" x14ac:dyDescent="0.35">
      <c r="A9" s="112"/>
      <c r="B9" s="113"/>
      <c r="C9" s="113"/>
      <c r="D9" s="114"/>
      <c r="E9" s="19"/>
      <c r="F9" s="101" t="s">
        <v>87</v>
      </c>
      <c r="G9" s="98"/>
      <c r="H9" s="98"/>
      <c r="I9" s="99"/>
      <c r="J9" s="10"/>
      <c r="K9" s="47" t="s">
        <v>72</v>
      </c>
      <c r="L9" s="55">
        <v>0</v>
      </c>
      <c r="M9" s="18"/>
      <c r="N9" s="84" t="s">
        <v>93</v>
      </c>
      <c r="O9" s="83" t="s">
        <v>92</v>
      </c>
      <c r="P9" s="83" t="s">
        <v>94</v>
      </c>
      <c r="Q9" s="18"/>
    </row>
    <row r="10" spans="1:17" ht="15" thickTop="1" x14ac:dyDescent="0.3">
      <c r="A10" s="102" t="s">
        <v>43</v>
      </c>
      <c r="B10" s="103"/>
      <c r="C10" s="103"/>
      <c r="D10" s="104"/>
      <c r="E10" s="20">
        <f>IF(AND(E5,E6,E7),PMT((E6/12),E11,-E5),"")</f>
        <v>2533.4265491294036</v>
      </c>
      <c r="F10" s="98" t="s">
        <v>44</v>
      </c>
      <c r="G10" s="98"/>
      <c r="H10" s="98"/>
      <c r="I10" s="98"/>
      <c r="J10" s="10"/>
      <c r="K10" s="50"/>
      <c r="L10" s="18"/>
      <c r="M10" s="18"/>
      <c r="N10" s="18"/>
      <c r="O10" s="18"/>
      <c r="P10" s="18"/>
      <c r="Q10" s="18"/>
    </row>
    <row r="11" spans="1:17" x14ac:dyDescent="0.3">
      <c r="A11" s="96" t="s">
        <v>45</v>
      </c>
      <c r="B11" s="97"/>
      <c r="C11" s="97"/>
      <c r="D11" s="105"/>
      <c r="E11" s="21">
        <v>360</v>
      </c>
      <c r="F11" s="98" t="s">
        <v>46</v>
      </c>
      <c r="G11" s="98"/>
      <c r="H11" s="98"/>
      <c r="I11" s="98"/>
      <c r="J11" s="10"/>
      <c r="K11" s="36"/>
      <c r="L11" s="10"/>
      <c r="M11" s="10"/>
      <c r="N11" s="10"/>
      <c r="O11" s="18"/>
      <c r="P11" s="18"/>
      <c r="Q11" s="18"/>
    </row>
    <row r="12" spans="1:17" ht="15" thickBot="1" x14ac:dyDescent="0.35">
      <c r="A12" s="106" t="s">
        <v>47</v>
      </c>
      <c r="B12" s="107"/>
      <c r="C12" s="107"/>
      <c r="D12" s="108"/>
      <c r="E12" s="22">
        <f>IF(E10,E10*12,"")</f>
        <v>30401.118589552843</v>
      </c>
      <c r="F12" s="98" t="s">
        <v>48</v>
      </c>
      <c r="G12" s="98"/>
      <c r="H12" s="98"/>
      <c r="I12" s="98"/>
      <c r="J12" s="10"/>
      <c r="K12" s="57" t="s">
        <v>49</v>
      </c>
      <c r="L12" s="58" t="s">
        <v>50</v>
      </c>
      <c r="M12" s="57" t="s">
        <v>51</v>
      </c>
      <c r="N12" s="57" t="s">
        <v>90</v>
      </c>
      <c r="O12" s="57" t="s">
        <v>71</v>
      </c>
      <c r="P12" s="57" t="s">
        <v>89</v>
      </c>
      <c r="Q12" s="10"/>
    </row>
    <row r="13" spans="1:17" ht="15" thickBot="1" x14ac:dyDescent="0.35">
      <c r="A13" s="117"/>
      <c r="B13" s="118"/>
      <c r="C13" s="118"/>
      <c r="D13" s="118"/>
      <c r="E13" s="118"/>
      <c r="F13" s="118"/>
      <c r="G13" s="118"/>
      <c r="H13" s="118"/>
      <c r="I13" s="119"/>
      <c r="J13" s="10"/>
      <c r="K13" s="24">
        <f>E5</f>
        <v>500000</v>
      </c>
      <c r="L13" s="25">
        <f>E6</f>
        <v>4.4999999999999998E-2</v>
      </c>
      <c r="M13" s="24">
        <f>E10</f>
        <v>2533.4265491294036</v>
      </c>
      <c r="N13" s="49">
        <f>(L5/12)</f>
        <v>291.66666666666669</v>
      </c>
      <c r="O13" s="49">
        <f>(L7/12)</f>
        <v>266.66666666666669</v>
      </c>
      <c r="P13" s="49">
        <f>(L9/12)</f>
        <v>0</v>
      </c>
      <c r="Q13" s="10"/>
    </row>
    <row r="14" spans="1:17" ht="21" thickBot="1" x14ac:dyDescent="0.35">
      <c r="A14" s="120" t="s">
        <v>52</v>
      </c>
      <c r="B14" s="121"/>
      <c r="C14" s="26" t="s">
        <v>53</v>
      </c>
      <c r="D14" s="26" t="s">
        <v>54</v>
      </c>
      <c r="E14" s="26" t="s">
        <v>55</v>
      </c>
      <c r="F14" s="26" t="s">
        <v>56</v>
      </c>
      <c r="G14" s="26" t="s">
        <v>57</v>
      </c>
      <c r="H14" s="26" t="s">
        <v>58</v>
      </c>
      <c r="I14" s="27" t="s">
        <v>59</v>
      </c>
      <c r="J14" s="10"/>
      <c r="K14" s="23" t="s">
        <v>60</v>
      </c>
      <c r="L14" s="57" t="s">
        <v>61</v>
      </c>
      <c r="M14" s="59" t="s">
        <v>62</v>
      </c>
      <c r="N14" s="60" t="s">
        <v>63</v>
      </c>
      <c r="O14" s="61" t="s">
        <v>64</v>
      </c>
      <c r="P14" s="56" t="s">
        <v>65</v>
      </c>
      <c r="Q14" s="10"/>
    </row>
    <row r="15" spans="1:17" x14ac:dyDescent="0.3">
      <c r="A15" s="122">
        <v>1</v>
      </c>
      <c r="B15" s="123"/>
      <c r="C15" s="28">
        <f>IF(E8,DATE((YEAR(E8)-1900),MONTH(E8)+1,IF(DAY(E8)&gt;DAY(DATE((YEAR(E8)-1900),MONTH(E8)+1,1)-1),DAY(DATE((YEAR(E8)-1900),MONTH(E8)+1,1)-1),DAY(1))),"")</f>
        <v>42095</v>
      </c>
      <c r="D15" s="29">
        <f>IF($E$10,E5,"")</f>
        <v>500000</v>
      </c>
      <c r="E15" s="29">
        <f t="shared" ref="E15:E78" si="0">IF(D15,($E$6/12)*D15,"")</f>
        <v>1875</v>
      </c>
      <c r="F15" s="29">
        <f>IF($E$10,$E$10-E15,"")</f>
        <v>658.42654912940361</v>
      </c>
      <c r="G15" s="29">
        <f t="shared" ref="G15:G53" si="1">IF(AND(D15,F15),D15-F15,"")</f>
        <v>499341.57345087058</v>
      </c>
      <c r="H15" s="29">
        <f>IF(E15,E15,"")</f>
        <v>1875</v>
      </c>
      <c r="I15" s="30">
        <f>IF(F15,F15,"")</f>
        <v>658.42654912940361</v>
      </c>
      <c r="J15" s="10"/>
      <c r="K15" s="10"/>
      <c r="L15" s="10"/>
      <c r="M15" s="10"/>
      <c r="N15" s="10"/>
      <c r="O15" s="10"/>
      <c r="P15" s="52"/>
      <c r="Q15" s="10"/>
    </row>
    <row r="16" spans="1:17" x14ac:dyDescent="0.3">
      <c r="A16" s="115">
        <f t="shared" ref="A16:A45" si="2">A15+1</f>
        <v>2</v>
      </c>
      <c r="B16" s="116"/>
      <c r="C16" s="31">
        <f t="shared" ref="C16:C49" si="3">IF(C15,DATE((YEAR(C15)-1900),MONTH(C15)+1,IF(DAY(C15)&gt;DAY(DATE((YEAR(C15)-1900),MONTH(C15)+2,1)-1),DAY(DATE((YEAR(C15)-1900),MONTH(C15)+2,1)-1),DAY(1))),"")</f>
        <v>42125</v>
      </c>
      <c r="D16" s="32">
        <f t="shared" ref="D16:D53" si="4">IF(D15,G15,"")</f>
        <v>499341.57345087058</v>
      </c>
      <c r="E16" s="32">
        <f t="shared" si="0"/>
        <v>1872.5309004407645</v>
      </c>
      <c r="F16" s="32">
        <f t="shared" ref="F16:F79" si="5">IF(D16,($E$10-E16)*(E16&gt;0),"")</f>
        <v>660.89564868863908</v>
      </c>
      <c r="G16" s="32">
        <f t="shared" si="1"/>
        <v>498680.67780218192</v>
      </c>
      <c r="H16" s="32">
        <f t="shared" ref="H16:H53" si="6">IF(H15,H15+E16,"")</f>
        <v>3747.5309004407645</v>
      </c>
      <c r="I16" s="33">
        <f>IF(F16,F16+I15,"")</f>
        <v>1319.3221978180427</v>
      </c>
      <c r="J16" s="10"/>
      <c r="K16" s="34"/>
      <c r="L16" s="34"/>
      <c r="M16" s="34"/>
      <c r="N16" s="34"/>
      <c r="O16" s="34"/>
      <c r="P16" s="34"/>
      <c r="Q16" s="34"/>
    </row>
    <row r="17" spans="1:17" x14ac:dyDescent="0.3">
      <c r="A17" s="115">
        <f t="shared" si="2"/>
        <v>3</v>
      </c>
      <c r="B17" s="116"/>
      <c r="C17" s="31">
        <f t="shared" si="3"/>
        <v>42156</v>
      </c>
      <c r="D17" s="32">
        <f t="shared" si="4"/>
        <v>498680.67780218192</v>
      </c>
      <c r="E17" s="32">
        <f t="shared" si="0"/>
        <v>1870.0525417581821</v>
      </c>
      <c r="F17" s="32">
        <f t="shared" si="5"/>
        <v>663.37400737122152</v>
      </c>
      <c r="G17" s="32">
        <f t="shared" si="1"/>
        <v>498017.30379481072</v>
      </c>
      <c r="H17" s="32">
        <f t="shared" si="6"/>
        <v>5617.5834421989466</v>
      </c>
      <c r="I17" s="33">
        <f>IF(F17,F17+I16,"")</f>
        <v>1982.6962051892642</v>
      </c>
      <c r="J17" s="10"/>
      <c r="K17" s="23" t="s">
        <v>58</v>
      </c>
      <c r="L17" s="57" t="s">
        <v>55</v>
      </c>
      <c r="M17" s="64" t="s">
        <v>55</v>
      </c>
      <c r="N17" s="62" t="s">
        <v>55</v>
      </c>
      <c r="O17" s="63" t="s">
        <v>55</v>
      </c>
      <c r="P17" s="56" t="s">
        <v>55</v>
      </c>
      <c r="Q17" s="10"/>
    </row>
    <row r="18" spans="1:17" x14ac:dyDescent="0.3">
      <c r="A18" s="115">
        <f t="shared" si="2"/>
        <v>4</v>
      </c>
      <c r="B18" s="116"/>
      <c r="C18" s="31">
        <f t="shared" si="3"/>
        <v>42186</v>
      </c>
      <c r="D18" s="32">
        <f t="shared" si="4"/>
        <v>498017.30379481072</v>
      </c>
      <c r="E18" s="32">
        <f t="shared" si="0"/>
        <v>1867.5648892305401</v>
      </c>
      <c r="F18" s="32">
        <f t="shared" si="5"/>
        <v>665.86165989886354</v>
      </c>
      <c r="G18" s="32">
        <f t="shared" si="1"/>
        <v>497351.44213491183</v>
      </c>
      <c r="H18" s="32">
        <f t="shared" si="6"/>
        <v>7485.1483314294865</v>
      </c>
      <c r="I18" s="33">
        <f t="shared" ref="I18:I81" si="7">IF(F18,F18+I17,"")</f>
        <v>2648.557865088128</v>
      </c>
      <c r="J18" s="10"/>
      <c r="K18" s="35">
        <f>H76</f>
        <v>107795.17876298055</v>
      </c>
      <c r="L18" s="35">
        <f>H100</f>
        <v>147939.25023677194</v>
      </c>
      <c r="M18" s="35">
        <f>H138</f>
        <v>204458.36001058991</v>
      </c>
      <c r="N18" s="35">
        <f>H200</f>
        <v>287186.55329437199</v>
      </c>
      <c r="O18" s="35">
        <f>H262</f>
        <v>352470.9868859807</v>
      </c>
      <c r="P18" s="35">
        <f>H386</f>
        <v>412033.55768658454</v>
      </c>
      <c r="Q18" s="10"/>
    </row>
    <row r="19" spans="1:17" x14ac:dyDescent="0.3">
      <c r="A19" s="115">
        <f t="shared" si="2"/>
        <v>5</v>
      </c>
      <c r="B19" s="116"/>
      <c r="C19" s="31">
        <f t="shared" si="3"/>
        <v>42217</v>
      </c>
      <c r="D19" s="32">
        <f t="shared" si="4"/>
        <v>497351.44213491183</v>
      </c>
      <c r="E19" s="32">
        <f t="shared" si="0"/>
        <v>1865.0679080059192</v>
      </c>
      <c r="F19" s="32">
        <f t="shared" si="5"/>
        <v>668.3586411234844</v>
      </c>
      <c r="G19" s="32">
        <f t="shared" si="1"/>
        <v>496683.08349378838</v>
      </c>
      <c r="H19" s="32">
        <f t="shared" si="6"/>
        <v>9350.2162394354054</v>
      </c>
      <c r="I19" s="33">
        <f t="shared" si="7"/>
        <v>3316.9165062116126</v>
      </c>
      <c r="J19" s="10"/>
      <c r="K19" s="10"/>
      <c r="L19" s="10"/>
      <c r="M19" s="10"/>
      <c r="N19" s="10"/>
      <c r="O19" s="10"/>
      <c r="P19" s="10"/>
      <c r="Q19" s="10"/>
    </row>
    <row r="20" spans="1:17" x14ac:dyDescent="0.3">
      <c r="A20" s="115">
        <f t="shared" si="2"/>
        <v>6</v>
      </c>
      <c r="B20" s="116"/>
      <c r="C20" s="31">
        <f t="shared" si="3"/>
        <v>42248</v>
      </c>
      <c r="D20" s="32">
        <f t="shared" si="4"/>
        <v>496683.08349378838</v>
      </c>
      <c r="E20" s="32">
        <f t="shared" si="0"/>
        <v>1862.5615631017063</v>
      </c>
      <c r="F20" s="32">
        <f t="shared" si="5"/>
        <v>670.86498602769734</v>
      </c>
      <c r="G20" s="32">
        <f t="shared" si="1"/>
        <v>496012.21850776067</v>
      </c>
      <c r="H20" s="32">
        <f t="shared" si="6"/>
        <v>11212.777802537112</v>
      </c>
      <c r="I20" s="33">
        <f t="shared" si="7"/>
        <v>3987.78149223931</v>
      </c>
      <c r="J20" s="10"/>
      <c r="K20" s="23" t="s">
        <v>66</v>
      </c>
      <c r="L20" s="57" t="s">
        <v>56</v>
      </c>
      <c r="M20" s="64" t="s">
        <v>56</v>
      </c>
      <c r="N20" s="62" t="s">
        <v>56</v>
      </c>
      <c r="O20" s="63" t="s">
        <v>56</v>
      </c>
      <c r="P20" s="56" t="s">
        <v>56</v>
      </c>
      <c r="Q20" s="10"/>
    </row>
    <row r="21" spans="1:17" x14ac:dyDescent="0.3">
      <c r="A21" s="115">
        <f t="shared" si="2"/>
        <v>7</v>
      </c>
      <c r="B21" s="116"/>
      <c r="C21" s="31">
        <f t="shared" si="3"/>
        <v>42278</v>
      </c>
      <c r="D21" s="32">
        <f t="shared" si="4"/>
        <v>496012.21850776067</v>
      </c>
      <c r="E21" s="32">
        <f t="shared" si="0"/>
        <v>1860.0458194041025</v>
      </c>
      <c r="F21" s="32">
        <f t="shared" si="5"/>
        <v>673.38072972530108</v>
      </c>
      <c r="G21" s="32">
        <f t="shared" si="1"/>
        <v>495338.83777803538</v>
      </c>
      <c r="H21" s="32">
        <f t="shared" si="6"/>
        <v>13072.823621941214</v>
      </c>
      <c r="I21" s="33">
        <f t="shared" si="7"/>
        <v>4661.1622219646106</v>
      </c>
      <c r="J21" s="10"/>
      <c r="K21" s="35">
        <f>I76</f>
        <v>44210.414184783665</v>
      </c>
      <c r="L21" s="35">
        <f>I100</f>
        <v>64868.579890097957</v>
      </c>
      <c r="M21" s="35">
        <f>I138</f>
        <v>99552.825884938575</v>
      </c>
      <c r="N21" s="35">
        <f>I200</f>
        <v>168830.22554892066</v>
      </c>
      <c r="O21" s="35">
        <f>I262</f>
        <v>255551.38490507632</v>
      </c>
      <c r="P21" s="35">
        <f>I386</f>
        <v>500000.00000000058</v>
      </c>
      <c r="Q21" s="10"/>
    </row>
    <row r="22" spans="1:17" x14ac:dyDescent="0.3">
      <c r="A22" s="115">
        <f t="shared" si="2"/>
        <v>8</v>
      </c>
      <c r="B22" s="116"/>
      <c r="C22" s="31">
        <f t="shared" si="3"/>
        <v>42309</v>
      </c>
      <c r="D22" s="32">
        <f t="shared" si="4"/>
        <v>495338.83777803538</v>
      </c>
      <c r="E22" s="32">
        <f t="shared" si="0"/>
        <v>1857.5206416676326</v>
      </c>
      <c r="F22" s="32">
        <f t="shared" si="5"/>
        <v>675.90590746177099</v>
      </c>
      <c r="G22" s="32">
        <f t="shared" si="1"/>
        <v>494662.93187057361</v>
      </c>
      <c r="H22" s="32">
        <f t="shared" si="6"/>
        <v>14930.344263608846</v>
      </c>
      <c r="I22" s="33">
        <f t="shared" si="7"/>
        <v>5337.0681294263813</v>
      </c>
      <c r="J22" s="10"/>
      <c r="K22" s="10"/>
      <c r="L22" s="10"/>
      <c r="M22" s="10"/>
      <c r="N22" s="10"/>
      <c r="O22" s="10"/>
      <c r="P22" s="36"/>
      <c r="Q22" s="10"/>
    </row>
    <row r="23" spans="1:17" x14ac:dyDescent="0.3">
      <c r="A23" s="115">
        <f t="shared" si="2"/>
        <v>9</v>
      </c>
      <c r="B23" s="116"/>
      <c r="C23" s="31">
        <f t="shared" si="3"/>
        <v>42339</v>
      </c>
      <c r="D23" s="32">
        <f t="shared" si="4"/>
        <v>494662.93187057361</v>
      </c>
      <c r="E23" s="32">
        <f t="shared" si="0"/>
        <v>1854.9859945146509</v>
      </c>
      <c r="F23" s="32">
        <f t="shared" si="5"/>
        <v>678.44055461475273</v>
      </c>
      <c r="G23" s="32">
        <f t="shared" si="1"/>
        <v>493984.49131595885</v>
      </c>
      <c r="H23" s="32">
        <f t="shared" si="6"/>
        <v>16785.330258123497</v>
      </c>
      <c r="I23" s="33">
        <f t="shared" si="7"/>
        <v>6015.5086840411341</v>
      </c>
      <c r="J23" s="10"/>
      <c r="K23" s="23" t="s">
        <v>67</v>
      </c>
      <c r="L23" s="57" t="s">
        <v>74</v>
      </c>
      <c r="M23" s="65" t="s">
        <v>74</v>
      </c>
      <c r="N23" s="62" t="s">
        <v>74</v>
      </c>
      <c r="O23" s="63" t="s">
        <v>74</v>
      </c>
      <c r="P23" s="56" t="s">
        <v>74</v>
      </c>
      <c r="Q23" s="10"/>
    </row>
    <row r="24" spans="1:17" x14ac:dyDescent="0.3">
      <c r="A24" s="115">
        <f t="shared" si="2"/>
        <v>10</v>
      </c>
      <c r="B24" s="116"/>
      <c r="C24" s="31">
        <f t="shared" si="3"/>
        <v>42370</v>
      </c>
      <c r="D24" s="32">
        <f t="shared" si="4"/>
        <v>493984.49131595885</v>
      </c>
      <c r="E24" s="32">
        <f t="shared" si="0"/>
        <v>1852.4418424348455</v>
      </c>
      <c r="F24" s="32">
        <f t="shared" si="5"/>
        <v>680.9847066945581</v>
      </c>
      <c r="G24" s="32">
        <f t="shared" si="1"/>
        <v>493303.5066092643</v>
      </c>
      <c r="H24" s="32">
        <f t="shared" si="6"/>
        <v>18637.772100558341</v>
      </c>
      <c r="I24" s="33">
        <f t="shared" si="7"/>
        <v>6696.4933907356917</v>
      </c>
      <c r="J24" s="10"/>
      <c r="K24" s="35">
        <f>G76</f>
        <v>455789.58581521624</v>
      </c>
      <c r="L24" s="35">
        <f>G100</f>
        <v>435131.42010990193</v>
      </c>
      <c r="M24" s="35">
        <f>G138</f>
        <v>400447.17411506118</v>
      </c>
      <c r="N24" s="35">
        <f>G200</f>
        <v>331169.77445107902</v>
      </c>
      <c r="O24" s="35">
        <f>G262</f>
        <v>244448.61509492339</v>
      </c>
      <c r="P24" s="37">
        <f>G386</f>
        <v>-9.2040863819420338E-10</v>
      </c>
      <c r="Q24" s="10"/>
    </row>
    <row r="25" spans="1:17" x14ac:dyDescent="0.3">
      <c r="A25" s="115">
        <f t="shared" si="2"/>
        <v>11</v>
      </c>
      <c r="B25" s="116"/>
      <c r="C25" s="31">
        <f t="shared" si="3"/>
        <v>42401</v>
      </c>
      <c r="D25" s="32">
        <f t="shared" si="4"/>
        <v>493303.5066092643</v>
      </c>
      <c r="E25" s="32">
        <f t="shared" si="0"/>
        <v>1849.888149784741</v>
      </c>
      <c r="F25" s="32">
        <f t="shared" si="5"/>
        <v>683.53839934466259</v>
      </c>
      <c r="G25" s="32">
        <f t="shared" si="1"/>
        <v>492619.96820991964</v>
      </c>
      <c r="H25" s="32">
        <f t="shared" si="6"/>
        <v>20487.66025034308</v>
      </c>
      <c r="I25" s="33">
        <f t="shared" si="7"/>
        <v>7380.0317900803548</v>
      </c>
      <c r="J25" s="10"/>
      <c r="K25" s="10"/>
      <c r="L25" s="10"/>
      <c r="M25" s="10"/>
      <c r="N25" s="10"/>
      <c r="O25" s="10"/>
      <c r="P25" s="10"/>
      <c r="Q25" s="10"/>
    </row>
    <row r="26" spans="1:17" x14ac:dyDescent="0.3">
      <c r="A26" s="115">
        <f t="shared" si="2"/>
        <v>12</v>
      </c>
      <c r="B26" s="116"/>
      <c r="C26" s="31">
        <f t="shared" si="3"/>
        <v>42430</v>
      </c>
      <c r="D26" s="32">
        <f t="shared" si="4"/>
        <v>492619.96820991964</v>
      </c>
      <c r="E26" s="32">
        <f t="shared" si="0"/>
        <v>1847.3248807871985</v>
      </c>
      <c r="F26" s="32">
        <f t="shared" si="5"/>
        <v>686.10166834220513</v>
      </c>
      <c r="G26" s="32">
        <f t="shared" si="1"/>
        <v>491933.86654157744</v>
      </c>
      <c r="H26" s="32">
        <f t="shared" si="6"/>
        <v>22334.985131130277</v>
      </c>
      <c r="I26" s="33">
        <f t="shared" si="7"/>
        <v>8066.1334584225597</v>
      </c>
      <c r="J26" s="10"/>
      <c r="K26" s="23" t="s">
        <v>68</v>
      </c>
      <c r="L26" s="57" t="s">
        <v>68</v>
      </c>
      <c r="M26" s="65" t="s">
        <v>68</v>
      </c>
      <c r="N26" s="62" t="s">
        <v>68</v>
      </c>
      <c r="O26" s="68" t="s">
        <v>68</v>
      </c>
      <c r="P26" s="56" t="s">
        <v>68</v>
      </c>
      <c r="Q26" s="10"/>
    </row>
    <row r="27" spans="1:17" x14ac:dyDescent="0.3">
      <c r="A27" s="115">
        <f t="shared" si="2"/>
        <v>13</v>
      </c>
      <c r="B27" s="116"/>
      <c r="C27" s="31">
        <f t="shared" si="3"/>
        <v>42461</v>
      </c>
      <c r="D27" s="32">
        <f t="shared" si="4"/>
        <v>491933.86654157744</v>
      </c>
      <c r="E27" s="32">
        <f t="shared" si="0"/>
        <v>1844.7519995309153</v>
      </c>
      <c r="F27" s="32">
        <f t="shared" si="5"/>
        <v>688.67454959848828</v>
      </c>
      <c r="G27" s="32">
        <f t="shared" si="1"/>
        <v>491245.19199197897</v>
      </c>
      <c r="H27" s="32">
        <f t="shared" si="6"/>
        <v>24179.737130661193</v>
      </c>
      <c r="I27" s="33">
        <f t="shared" si="7"/>
        <v>8754.8080080210475</v>
      </c>
      <c r="J27" s="10"/>
      <c r="K27" s="67">
        <f>H76+G76+I76</f>
        <v>607795.1787629805</v>
      </c>
      <c r="L27" s="67">
        <f>H100+G100+I100</f>
        <v>647939.25023677177</v>
      </c>
      <c r="M27" s="67">
        <f>H138+G138+I138</f>
        <v>704458.36001058971</v>
      </c>
      <c r="N27" s="67">
        <f>H200+G200+I200</f>
        <v>787186.5532943717</v>
      </c>
      <c r="O27" s="67">
        <f>H262+G262+I262</f>
        <v>852470.98688598047</v>
      </c>
      <c r="P27" s="66">
        <f>E5+H386</f>
        <v>912033.55768658454</v>
      </c>
      <c r="Q27" s="10"/>
    </row>
    <row r="28" spans="1:17" x14ac:dyDescent="0.3">
      <c r="A28" s="115">
        <f t="shared" si="2"/>
        <v>14</v>
      </c>
      <c r="B28" s="116"/>
      <c r="C28" s="31">
        <f t="shared" si="3"/>
        <v>42491</v>
      </c>
      <c r="D28" s="32">
        <f t="shared" si="4"/>
        <v>491245.19199197897</v>
      </c>
      <c r="E28" s="32">
        <f t="shared" si="0"/>
        <v>1842.169469969921</v>
      </c>
      <c r="F28" s="32">
        <f t="shared" si="5"/>
        <v>691.2570791594826</v>
      </c>
      <c r="G28" s="32">
        <f t="shared" si="1"/>
        <v>490553.93491281947</v>
      </c>
      <c r="H28" s="32">
        <f t="shared" si="6"/>
        <v>26021.906600631115</v>
      </c>
      <c r="I28" s="33">
        <f t="shared" si="7"/>
        <v>9446.0650871805301</v>
      </c>
      <c r="J28" s="10"/>
      <c r="K28" s="10"/>
      <c r="L28" s="10"/>
      <c r="M28" s="10"/>
      <c r="N28" s="10"/>
      <c r="O28" s="10"/>
      <c r="P28" s="10"/>
      <c r="Q28" s="10"/>
    </row>
    <row r="29" spans="1:17" x14ac:dyDescent="0.3">
      <c r="A29" s="115">
        <f t="shared" si="2"/>
        <v>15</v>
      </c>
      <c r="B29" s="116"/>
      <c r="C29" s="31">
        <f t="shared" si="3"/>
        <v>42522</v>
      </c>
      <c r="D29" s="32">
        <f t="shared" si="4"/>
        <v>490553.93491281947</v>
      </c>
      <c r="E29" s="32">
        <f t="shared" si="0"/>
        <v>1839.5772559230729</v>
      </c>
      <c r="F29" s="32">
        <f t="shared" si="5"/>
        <v>693.84929320633069</v>
      </c>
      <c r="G29" s="32">
        <f t="shared" si="1"/>
        <v>489860.08561961312</v>
      </c>
      <c r="H29" s="32">
        <f t="shared" si="6"/>
        <v>27861.483856554187</v>
      </c>
      <c r="I29" s="33">
        <f t="shared" si="7"/>
        <v>10139.914380386861</v>
      </c>
      <c r="J29" s="10"/>
      <c r="K29" s="10"/>
      <c r="L29" s="10"/>
      <c r="M29" s="10"/>
      <c r="N29" s="10"/>
      <c r="O29" s="10"/>
      <c r="P29" s="10"/>
      <c r="Q29" s="10"/>
    </row>
    <row r="30" spans="1:17" x14ac:dyDescent="0.3">
      <c r="A30" s="115">
        <f t="shared" si="2"/>
        <v>16</v>
      </c>
      <c r="B30" s="116"/>
      <c r="C30" s="31">
        <f t="shared" si="3"/>
        <v>42552</v>
      </c>
      <c r="D30" s="32">
        <f t="shared" si="4"/>
        <v>489860.08561961312</v>
      </c>
      <c r="E30" s="32">
        <f t="shared" si="0"/>
        <v>1836.9753210735491</v>
      </c>
      <c r="F30" s="32">
        <f t="shared" si="5"/>
        <v>696.45122805585447</v>
      </c>
      <c r="G30" s="32">
        <f t="shared" si="1"/>
        <v>489163.63439155725</v>
      </c>
      <c r="H30" s="32">
        <f t="shared" si="6"/>
        <v>29698.459177627738</v>
      </c>
      <c r="I30" s="33">
        <f t="shared" si="7"/>
        <v>10836.365608442715</v>
      </c>
      <c r="J30" s="10"/>
      <c r="K30" s="10"/>
      <c r="L30" s="10"/>
      <c r="M30" s="10"/>
      <c r="N30" s="10"/>
      <c r="O30" s="10"/>
      <c r="P30" s="10"/>
      <c r="Q30" s="10"/>
    </row>
    <row r="31" spans="1:17" x14ac:dyDescent="0.3">
      <c r="A31" s="115">
        <f t="shared" si="2"/>
        <v>17</v>
      </c>
      <c r="B31" s="116"/>
      <c r="C31" s="31">
        <f t="shared" si="3"/>
        <v>42583</v>
      </c>
      <c r="D31" s="32">
        <f t="shared" si="4"/>
        <v>489163.63439155725</v>
      </c>
      <c r="E31" s="32">
        <f t="shared" si="0"/>
        <v>1834.3636289683395</v>
      </c>
      <c r="F31" s="32">
        <f t="shared" si="5"/>
        <v>699.06292016106408</v>
      </c>
      <c r="G31" s="32">
        <f t="shared" si="1"/>
        <v>488464.57147139619</v>
      </c>
      <c r="H31" s="32">
        <f t="shared" si="6"/>
        <v>31532.822806596076</v>
      </c>
      <c r="I31" s="33">
        <f t="shared" si="7"/>
        <v>11535.428528603779</v>
      </c>
      <c r="J31" s="10"/>
      <c r="K31" s="10"/>
      <c r="L31" s="10"/>
      <c r="M31" s="10"/>
      <c r="N31" s="10"/>
      <c r="O31" s="10"/>
      <c r="P31" s="10"/>
      <c r="Q31" s="10"/>
    </row>
    <row r="32" spans="1:17" x14ac:dyDescent="0.3">
      <c r="A32" s="115">
        <f t="shared" si="2"/>
        <v>18</v>
      </c>
      <c r="B32" s="116"/>
      <c r="C32" s="31">
        <f t="shared" si="3"/>
        <v>42614</v>
      </c>
      <c r="D32" s="32">
        <f t="shared" si="4"/>
        <v>488464.57147139619</v>
      </c>
      <c r="E32" s="32">
        <f t="shared" si="0"/>
        <v>1831.7421430177358</v>
      </c>
      <c r="F32" s="32">
        <f t="shared" si="5"/>
        <v>701.68440611166784</v>
      </c>
      <c r="G32" s="32">
        <f t="shared" si="1"/>
        <v>487762.88706528454</v>
      </c>
      <c r="H32" s="32">
        <f t="shared" si="6"/>
        <v>33364.564949613814</v>
      </c>
      <c r="I32" s="33">
        <f t="shared" si="7"/>
        <v>12237.112934715447</v>
      </c>
      <c r="J32" s="10"/>
      <c r="K32" s="10"/>
      <c r="L32" s="10"/>
      <c r="M32" s="10"/>
      <c r="N32" s="10"/>
      <c r="O32" s="10"/>
      <c r="P32" s="10"/>
      <c r="Q32" s="10"/>
    </row>
    <row r="33" spans="1:17" x14ac:dyDescent="0.3">
      <c r="A33" s="115">
        <f t="shared" si="2"/>
        <v>19</v>
      </c>
      <c r="B33" s="116"/>
      <c r="C33" s="31">
        <f t="shared" si="3"/>
        <v>42644</v>
      </c>
      <c r="D33" s="32">
        <f t="shared" si="4"/>
        <v>487762.88706528454</v>
      </c>
      <c r="E33" s="32">
        <f t="shared" si="0"/>
        <v>1829.110826494817</v>
      </c>
      <c r="F33" s="32">
        <f t="shared" si="5"/>
        <v>704.31572263458656</v>
      </c>
      <c r="G33" s="32">
        <f t="shared" si="1"/>
        <v>487058.57134264993</v>
      </c>
      <c r="H33" s="32">
        <f t="shared" si="6"/>
        <v>35193.675776108634</v>
      </c>
      <c r="I33" s="33">
        <f t="shared" si="7"/>
        <v>12941.428657350034</v>
      </c>
      <c r="J33" s="10"/>
      <c r="K33" s="10"/>
      <c r="L33" s="10"/>
      <c r="M33" s="10"/>
      <c r="N33" s="10"/>
      <c r="O33" s="10"/>
      <c r="P33" s="10"/>
      <c r="Q33" s="10"/>
    </row>
    <row r="34" spans="1:17" x14ac:dyDescent="0.3">
      <c r="A34" s="115">
        <f t="shared" si="2"/>
        <v>20</v>
      </c>
      <c r="B34" s="116"/>
      <c r="C34" s="31">
        <f t="shared" si="3"/>
        <v>42675</v>
      </c>
      <c r="D34" s="32">
        <f t="shared" si="4"/>
        <v>487058.57134264993</v>
      </c>
      <c r="E34" s="32">
        <f t="shared" si="0"/>
        <v>1826.4696425349371</v>
      </c>
      <c r="F34" s="32">
        <f t="shared" si="5"/>
        <v>706.95690659446655</v>
      </c>
      <c r="G34" s="32">
        <f t="shared" si="1"/>
        <v>486351.61443605548</v>
      </c>
      <c r="H34" s="32">
        <f t="shared" si="6"/>
        <v>37020.145418643573</v>
      </c>
      <c r="I34" s="33">
        <f t="shared" si="7"/>
        <v>13648.385563944501</v>
      </c>
      <c r="J34" s="10"/>
      <c r="K34" s="10"/>
      <c r="L34" s="10"/>
      <c r="M34" s="10"/>
      <c r="N34" s="10"/>
      <c r="O34" s="10"/>
      <c r="P34" s="10"/>
      <c r="Q34" s="10"/>
    </row>
    <row r="35" spans="1:17" x14ac:dyDescent="0.3">
      <c r="A35" s="115">
        <f t="shared" si="2"/>
        <v>21</v>
      </c>
      <c r="B35" s="116"/>
      <c r="C35" s="31">
        <f t="shared" si="3"/>
        <v>42705</v>
      </c>
      <c r="D35" s="32">
        <f t="shared" si="4"/>
        <v>486351.61443605548</v>
      </c>
      <c r="E35" s="32">
        <f t="shared" si="0"/>
        <v>1823.8185541352079</v>
      </c>
      <c r="F35" s="32">
        <f t="shared" si="5"/>
        <v>709.60799499419568</v>
      </c>
      <c r="G35" s="32">
        <f t="shared" si="1"/>
        <v>485642.00644106127</v>
      </c>
      <c r="H35" s="32">
        <f t="shared" si="6"/>
        <v>38843.96397277878</v>
      </c>
      <c r="I35" s="33">
        <f t="shared" si="7"/>
        <v>14357.993558938697</v>
      </c>
      <c r="J35" s="10"/>
      <c r="K35" s="10"/>
      <c r="L35" s="10"/>
      <c r="M35" s="10"/>
      <c r="N35" s="10"/>
      <c r="O35" s="10"/>
      <c r="P35" s="10"/>
      <c r="Q35" s="10"/>
    </row>
    <row r="36" spans="1:17" x14ac:dyDescent="0.3">
      <c r="A36" s="115">
        <f t="shared" si="2"/>
        <v>22</v>
      </c>
      <c r="B36" s="116"/>
      <c r="C36" s="31">
        <f t="shared" si="3"/>
        <v>42736</v>
      </c>
      <c r="D36" s="32">
        <f t="shared" si="4"/>
        <v>485642.00644106127</v>
      </c>
      <c r="E36" s="32">
        <f t="shared" si="0"/>
        <v>1821.1575241539797</v>
      </c>
      <c r="F36" s="32">
        <f t="shared" si="5"/>
        <v>712.26902497542392</v>
      </c>
      <c r="G36" s="32">
        <f t="shared" si="1"/>
        <v>484929.73741608585</v>
      </c>
      <c r="H36" s="32">
        <f t="shared" si="6"/>
        <v>40665.121496932763</v>
      </c>
      <c r="I36" s="33">
        <f t="shared" si="7"/>
        <v>15070.26258391412</v>
      </c>
      <c r="J36" s="10"/>
      <c r="K36" s="10"/>
      <c r="L36" s="10"/>
      <c r="M36" s="10"/>
      <c r="N36" s="10"/>
      <c r="O36" s="10"/>
      <c r="P36" s="10"/>
      <c r="Q36" s="10"/>
    </row>
    <row r="37" spans="1:17" x14ac:dyDescent="0.3">
      <c r="A37" s="115">
        <f t="shared" si="2"/>
        <v>23</v>
      </c>
      <c r="B37" s="116"/>
      <c r="C37" s="31">
        <f t="shared" si="3"/>
        <v>42767</v>
      </c>
      <c r="D37" s="32">
        <f t="shared" si="4"/>
        <v>484929.73741608585</v>
      </c>
      <c r="E37" s="32">
        <f t="shared" si="0"/>
        <v>1818.4865153103219</v>
      </c>
      <c r="F37" s="32">
        <f t="shared" si="5"/>
        <v>714.94003381908169</v>
      </c>
      <c r="G37" s="32">
        <f t="shared" si="1"/>
        <v>484214.79738226678</v>
      </c>
      <c r="H37" s="32">
        <f t="shared" si="6"/>
        <v>42483.608012243087</v>
      </c>
      <c r="I37" s="33">
        <f t="shared" si="7"/>
        <v>15785.202617733201</v>
      </c>
      <c r="J37" s="10"/>
      <c r="K37" s="10"/>
      <c r="L37" s="10"/>
      <c r="M37" s="10"/>
      <c r="N37" s="10"/>
      <c r="O37" s="10"/>
      <c r="P37" s="10"/>
      <c r="Q37" s="10"/>
    </row>
    <row r="38" spans="1:17" x14ac:dyDescent="0.3">
      <c r="A38" s="115">
        <f t="shared" si="2"/>
        <v>24</v>
      </c>
      <c r="B38" s="116"/>
      <c r="C38" s="31">
        <f t="shared" si="3"/>
        <v>42795</v>
      </c>
      <c r="D38" s="32">
        <f t="shared" si="4"/>
        <v>484214.79738226678</v>
      </c>
      <c r="E38" s="32">
        <f t="shared" si="0"/>
        <v>1815.8054901835003</v>
      </c>
      <c r="F38" s="32">
        <f t="shared" si="5"/>
        <v>717.62105894590331</v>
      </c>
      <c r="G38" s="32">
        <f t="shared" si="1"/>
        <v>483497.17632332089</v>
      </c>
      <c r="H38" s="32">
        <f t="shared" si="6"/>
        <v>44299.413502426585</v>
      </c>
      <c r="I38" s="33">
        <f t="shared" si="7"/>
        <v>16502.823676679105</v>
      </c>
      <c r="J38" s="10"/>
      <c r="K38" s="10"/>
      <c r="L38" s="10"/>
      <c r="M38" s="10"/>
      <c r="N38" s="10"/>
      <c r="O38" s="10"/>
      <c r="P38" s="10"/>
      <c r="Q38" s="10"/>
    </row>
    <row r="39" spans="1:17" x14ac:dyDescent="0.3">
      <c r="A39" s="115">
        <f t="shared" si="2"/>
        <v>25</v>
      </c>
      <c r="B39" s="116"/>
      <c r="C39" s="31">
        <f t="shared" si="3"/>
        <v>42826</v>
      </c>
      <c r="D39" s="32">
        <f t="shared" si="4"/>
        <v>483497.17632332089</v>
      </c>
      <c r="E39" s="32">
        <f t="shared" si="0"/>
        <v>1813.1144112124532</v>
      </c>
      <c r="F39" s="32">
        <f t="shared" si="5"/>
        <v>720.31213791695041</v>
      </c>
      <c r="G39" s="32">
        <f t="shared" si="1"/>
        <v>482776.86418540392</v>
      </c>
      <c r="H39" s="32">
        <f t="shared" si="6"/>
        <v>46112.527913639038</v>
      </c>
      <c r="I39" s="33">
        <f t="shared" si="7"/>
        <v>17223.135814596055</v>
      </c>
      <c r="J39" s="10"/>
      <c r="K39" s="10"/>
      <c r="L39" s="10"/>
      <c r="M39" s="10"/>
      <c r="N39" s="10"/>
      <c r="O39" s="10"/>
      <c r="P39" s="10"/>
      <c r="Q39" s="10"/>
    </row>
    <row r="40" spans="1:17" x14ac:dyDescent="0.3">
      <c r="A40" s="115">
        <f t="shared" si="2"/>
        <v>26</v>
      </c>
      <c r="B40" s="116"/>
      <c r="C40" s="31">
        <f t="shared" si="3"/>
        <v>42856</v>
      </c>
      <c r="D40" s="32">
        <f t="shared" si="4"/>
        <v>482776.86418540392</v>
      </c>
      <c r="E40" s="32">
        <f t="shared" si="0"/>
        <v>1810.4132406952647</v>
      </c>
      <c r="F40" s="32">
        <f t="shared" si="5"/>
        <v>723.01330843413893</v>
      </c>
      <c r="G40" s="32">
        <f t="shared" si="1"/>
        <v>482053.85087696975</v>
      </c>
      <c r="H40" s="32">
        <f t="shared" si="6"/>
        <v>47922.941154334301</v>
      </c>
      <c r="I40" s="33">
        <f t="shared" si="7"/>
        <v>17946.149123030194</v>
      </c>
      <c r="J40" s="10"/>
      <c r="K40" s="10"/>
      <c r="L40" s="10"/>
      <c r="M40" s="10"/>
      <c r="N40" s="10"/>
      <c r="O40" s="10"/>
      <c r="P40" s="10"/>
      <c r="Q40" s="10"/>
    </row>
    <row r="41" spans="1:17" x14ac:dyDescent="0.3">
      <c r="A41" s="115">
        <f t="shared" si="2"/>
        <v>27</v>
      </c>
      <c r="B41" s="116"/>
      <c r="C41" s="31">
        <f t="shared" si="3"/>
        <v>42887</v>
      </c>
      <c r="D41" s="32">
        <f t="shared" si="4"/>
        <v>482053.85087696975</v>
      </c>
      <c r="E41" s="32">
        <f t="shared" si="0"/>
        <v>1807.7019407886364</v>
      </c>
      <c r="F41" s="32">
        <f t="shared" si="5"/>
        <v>725.72460834076719</v>
      </c>
      <c r="G41" s="32">
        <f t="shared" si="1"/>
        <v>481328.12626862898</v>
      </c>
      <c r="H41" s="32">
        <f t="shared" si="6"/>
        <v>49730.643095122941</v>
      </c>
      <c r="I41" s="33">
        <f t="shared" si="7"/>
        <v>18671.873731370961</v>
      </c>
      <c r="J41" s="10"/>
      <c r="K41" s="10"/>
      <c r="L41" s="10"/>
      <c r="M41" s="10"/>
      <c r="N41" s="10"/>
      <c r="O41" s="10"/>
      <c r="P41" s="10"/>
      <c r="Q41" s="10"/>
    </row>
    <row r="42" spans="1:17" x14ac:dyDescent="0.3">
      <c r="A42" s="115">
        <f t="shared" si="2"/>
        <v>28</v>
      </c>
      <c r="B42" s="116"/>
      <c r="C42" s="31">
        <f t="shared" si="3"/>
        <v>42917</v>
      </c>
      <c r="D42" s="32">
        <f t="shared" si="4"/>
        <v>481328.12626862898</v>
      </c>
      <c r="E42" s="32">
        <f t="shared" si="0"/>
        <v>1804.9804735073587</v>
      </c>
      <c r="F42" s="32">
        <f t="shared" si="5"/>
        <v>728.44607562204487</v>
      </c>
      <c r="G42" s="32">
        <f t="shared" si="1"/>
        <v>480599.68019300693</v>
      </c>
      <c r="H42" s="32">
        <f t="shared" si="6"/>
        <v>51535.623568630297</v>
      </c>
      <c r="I42" s="33">
        <f t="shared" si="7"/>
        <v>19400.319806993004</v>
      </c>
      <c r="J42" s="10"/>
      <c r="K42" s="10"/>
      <c r="L42" s="10"/>
      <c r="M42" s="10"/>
      <c r="N42" s="10"/>
      <c r="O42" s="10"/>
      <c r="P42" s="10"/>
      <c r="Q42" s="10"/>
    </row>
    <row r="43" spans="1:17" x14ac:dyDescent="0.3">
      <c r="A43" s="115">
        <f t="shared" si="2"/>
        <v>29</v>
      </c>
      <c r="B43" s="116"/>
      <c r="C43" s="31">
        <f t="shared" si="3"/>
        <v>42948</v>
      </c>
      <c r="D43" s="32">
        <f t="shared" si="4"/>
        <v>480599.68019300693</v>
      </c>
      <c r="E43" s="32">
        <f t="shared" si="0"/>
        <v>1802.248800723776</v>
      </c>
      <c r="F43" s="32">
        <f t="shared" si="5"/>
        <v>731.17774840562765</v>
      </c>
      <c r="G43" s="32">
        <f t="shared" si="1"/>
        <v>479868.50244460133</v>
      </c>
      <c r="H43" s="32">
        <f t="shared" si="6"/>
        <v>53337.872369354074</v>
      </c>
      <c r="I43" s="33">
        <f t="shared" si="7"/>
        <v>20131.497555398633</v>
      </c>
      <c r="J43" s="10"/>
      <c r="K43" s="10"/>
      <c r="L43" s="10"/>
      <c r="M43" s="10"/>
      <c r="N43" s="10"/>
      <c r="O43" s="10"/>
      <c r="P43" s="10"/>
      <c r="Q43" s="10"/>
    </row>
    <row r="44" spans="1:17" x14ac:dyDescent="0.3">
      <c r="A44" s="115">
        <f t="shared" si="2"/>
        <v>30</v>
      </c>
      <c r="B44" s="116"/>
      <c r="C44" s="31">
        <f t="shared" si="3"/>
        <v>42979</v>
      </c>
      <c r="D44" s="32">
        <f t="shared" si="4"/>
        <v>479868.50244460133</v>
      </c>
      <c r="E44" s="32">
        <f t="shared" si="0"/>
        <v>1799.5068841672548</v>
      </c>
      <c r="F44" s="32">
        <f t="shared" si="5"/>
        <v>733.91966496214877</v>
      </c>
      <c r="G44" s="32">
        <f t="shared" si="1"/>
        <v>479134.58277963917</v>
      </c>
      <c r="H44" s="32">
        <f t="shared" si="6"/>
        <v>55137.379253521329</v>
      </c>
      <c r="I44" s="33">
        <f t="shared" si="7"/>
        <v>20865.417220360781</v>
      </c>
      <c r="J44" s="10"/>
      <c r="K44" s="10"/>
      <c r="L44" s="10"/>
      <c r="M44" s="10"/>
      <c r="N44" s="10"/>
      <c r="O44" s="10"/>
      <c r="P44" s="10"/>
      <c r="Q44" s="10"/>
    </row>
    <row r="45" spans="1:17" x14ac:dyDescent="0.3">
      <c r="A45" s="124">
        <f t="shared" si="2"/>
        <v>31</v>
      </c>
      <c r="B45" s="125"/>
      <c r="C45" s="38">
        <f t="shared" si="3"/>
        <v>43009</v>
      </c>
      <c r="D45" s="39">
        <f t="shared" si="4"/>
        <v>479134.58277963917</v>
      </c>
      <c r="E45" s="39">
        <f t="shared" si="0"/>
        <v>1796.7546854236468</v>
      </c>
      <c r="F45" s="39">
        <f t="shared" si="5"/>
        <v>736.67186370575678</v>
      </c>
      <c r="G45" s="39">
        <f t="shared" si="1"/>
        <v>478397.91091593343</v>
      </c>
      <c r="H45" s="39">
        <f t="shared" si="6"/>
        <v>56934.133938944979</v>
      </c>
      <c r="I45" s="40">
        <f t="shared" si="7"/>
        <v>21602.089084066538</v>
      </c>
      <c r="J45" s="10"/>
      <c r="K45" s="10"/>
      <c r="L45" s="10"/>
      <c r="M45" s="10"/>
      <c r="N45" s="10"/>
      <c r="O45" s="10"/>
      <c r="P45" s="10"/>
      <c r="Q45" s="10"/>
    </row>
    <row r="46" spans="1:17" x14ac:dyDescent="0.3">
      <c r="A46" s="115">
        <f>A45+1</f>
        <v>32</v>
      </c>
      <c r="B46" s="116"/>
      <c r="C46" s="31">
        <f>IF(C45,DATE((YEAR(C45)-1900),MONTH(C45)+1,IF(DAY(C45)&gt;DAY(DATE((YEAR(C45)-1900),MONTH(C45)+2,1)-1),DAY(DATE((YEAR(C45)-1900),MONTH(C45)+2,1)-1),DAY(1))),"")</f>
        <v>43040</v>
      </c>
      <c r="D46" s="32">
        <f t="shared" si="4"/>
        <v>478397.91091593343</v>
      </c>
      <c r="E46" s="32">
        <f t="shared" si="0"/>
        <v>1793.9921659347503</v>
      </c>
      <c r="F46" s="32">
        <f t="shared" si="5"/>
        <v>739.43438319465326</v>
      </c>
      <c r="G46" s="32">
        <f t="shared" si="1"/>
        <v>477658.47653273877</v>
      </c>
      <c r="H46" s="32">
        <f t="shared" si="6"/>
        <v>58728.126104879731</v>
      </c>
      <c r="I46" s="33">
        <f>IF(F46,F46+I45,"")</f>
        <v>22341.523467261191</v>
      </c>
      <c r="J46" s="10"/>
      <c r="K46" s="10"/>
      <c r="L46" s="10"/>
      <c r="M46" s="10"/>
      <c r="N46" s="10"/>
      <c r="O46" s="10"/>
      <c r="P46" s="10"/>
      <c r="Q46" s="10"/>
    </row>
    <row r="47" spans="1:17" x14ac:dyDescent="0.3">
      <c r="A47" s="115">
        <f t="shared" ref="A47:A105" si="8">A46+1</f>
        <v>33</v>
      </c>
      <c r="B47" s="116"/>
      <c r="C47" s="31">
        <f>IF(C46,DATE((YEAR(C46)-1900),MONTH(C46)+1,IF(DAY(C46)&gt;DAY(DATE((YEAR(C46)-1900),MONTH(C46)+2,1)-1),DAY(DATE((YEAR(C46)-1900),MONTH(C46)+2,1)-1),DAY(1))),"")</f>
        <v>43070</v>
      </c>
      <c r="D47" s="32">
        <f t="shared" si="4"/>
        <v>477658.47653273877</v>
      </c>
      <c r="E47" s="32">
        <f t="shared" si="0"/>
        <v>1791.2192869977703</v>
      </c>
      <c r="F47" s="32">
        <f t="shared" si="5"/>
        <v>742.20726213163334</v>
      </c>
      <c r="G47" s="32">
        <f t="shared" si="1"/>
        <v>476916.26927060715</v>
      </c>
      <c r="H47" s="32">
        <f t="shared" si="6"/>
        <v>60519.345391877505</v>
      </c>
      <c r="I47" s="33">
        <f>IF(F47,F47+I46,"")</f>
        <v>23083.730729392824</v>
      </c>
      <c r="J47" s="10"/>
      <c r="K47" s="10"/>
      <c r="L47" s="10"/>
      <c r="M47" s="10"/>
      <c r="N47" s="10"/>
      <c r="O47" s="10"/>
      <c r="P47" s="10"/>
      <c r="Q47" s="10"/>
    </row>
    <row r="48" spans="1:17" x14ac:dyDescent="0.3">
      <c r="A48" s="115">
        <f t="shared" si="8"/>
        <v>34</v>
      </c>
      <c r="B48" s="116"/>
      <c r="C48" s="31">
        <f t="shared" si="3"/>
        <v>43101</v>
      </c>
      <c r="D48" s="32">
        <f t="shared" si="4"/>
        <v>476916.26927060715</v>
      </c>
      <c r="E48" s="32">
        <f t="shared" si="0"/>
        <v>1788.4360097647768</v>
      </c>
      <c r="F48" s="32">
        <f t="shared" si="5"/>
        <v>744.99053936462678</v>
      </c>
      <c r="G48" s="32">
        <f t="shared" si="1"/>
        <v>476171.27873124252</v>
      </c>
      <c r="H48" s="32">
        <f t="shared" si="6"/>
        <v>62307.781401642278</v>
      </c>
      <c r="I48" s="33">
        <f t="shared" si="7"/>
        <v>23828.72126875745</v>
      </c>
      <c r="J48" s="10"/>
      <c r="K48" s="10"/>
      <c r="L48" s="10"/>
      <c r="M48" s="10"/>
      <c r="N48" s="10"/>
      <c r="O48" s="10"/>
      <c r="P48" s="10"/>
      <c r="Q48" s="10"/>
    </row>
    <row r="49" spans="1:17" x14ac:dyDescent="0.3">
      <c r="A49" s="115">
        <f t="shared" si="8"/>
        <v>35</v>
      </c>
      <c r="B49" s="116"/>
      <c r="C49" s="38">
        <f t="shared" si="3"/>
        <v>43132</v>
      </c>
      <c r="D49" s="39">
        <f t="shared" si="4"/>
        <v>476171.27873124252</v>
      </c>
      <c r="E49" s="39">
        <f t="shared" si="0"/>
        <v>1785.6422952421594</v>
      </c>
      <c r="F49" s="39">
        <f t="shared" si="5"/>
        <v>747.78425388724418</v>
      </c>
      <c r="G49" s="39">
        <f t="shared" si="1"/>
        <v>475423.49447735527</v>
      </c>
      <c r="H49" s="39">
        <f t="shared" si="6"/>
        <v>64093.423696884434</v>
      </c>
      <c r="I49" s="40">
        <f t="shared" si="7"/>
        <v>24576.505522644693</v>
      </c>
      <c r="J49" s="10"/>
      <c r="K49" s="10"/>
      <c r="L49" s="10"/>
      <c r="M49" s="10"/>
      <c r="N49" s="10"/>
      <c r="O49" s="10"/>
      <c r="P49" s="10"/>
      <c r="Q49" s="10"/>
    </row>
    <row r="50" spans="1:17" x14ac:dyDescent="0.3">
      <c r="A50" s="126">
        <f t="shared" si="8"/>
        <v>36</v>
      </c>
      <c r="B50" s="127"/>
      <c r="C50" s="41">
        <f>IF(C49,DATE((YEAR(C49)-1900),MONTH(C49)+1,IF(DAY(C49)&gt;DAY(DATE((YEAR(C49)-1900),MONTH(C49)+2,1)-1),DAY(DATE((YEAR(C49)-1900),MONTH(C49)+2,1)-1),DAY(1))),"")</f>
        <v>43160</v>
      </c>
      <c r="D50" s="42">
        <f t="shared" si="4"/>
        <v>475423.49447735527</v>
      </c>
      <c r="E50" s="42">
        <f t="shared" si="0"/>
        <v>1782.8381042900821</v>
      </c>
      <c r="F50" s="42">
        <f t="shared" si="5"/>
        <v>750.58844483932148</v>
      </c>
      <c r="G50" s="42">
        <f t="shared" si="1"/>
        <v>474672.90603251592</v>
      </c>
      <c r="H50" s="42">
        <f t="shared" si="6"/>
        <v>65876.261801174522</v>
      </c>
      <c r="I50" s="43">
        <f>IF(F50,F50+I49,"")</f>
        <v>25327.093967484016</v>
      </c>
      <c r="J50" s="10"/>
      <c r="K50" s="10"/>
      <c r="L50" s="10"/>
      <c r="M50" s="10"/>
      <c r="N50" s="10"/>
      <c r="O50" s="10"/>
      <c r="P50" s="10"/>
      <c r="Q50" s="10"/>
    </row>
    <row r="51" spans="1:17" x14ac:dyDescent="0.3">
      <c r="A51" s="115">
        <f t="shared" si="8"/>
        <v>37</v>
      </c>
      <c r="B51" s="116"/>
      <c r="C51" s="31">
        <f t="shared" ref="C51:C111" si="9">IF(C50,DATE((YEAR(C50)-1900),MONTH(C50)+1,IF(DAY(C50)&gt;DAY(DATE((YEAR(C50)-1900),MONTH(C50)+2,1)-1),DAY(DATE((YEAR(C50)-1900),MONTH(C50)+2,1)-1),DAY(1))),"")</f>
        <v>43191</v>
      </c>
      <c r="D51" s="32">
        <f t="shared" si="4"/>
        <v>474672.90603251592</v>
      </c>
      <c r="E51" s="32">
        <f t="shared" si="0"/>
        <v>1780.0233976219347</v>
      </c>
      <c r="F51" s="32">
        <f t="shared" si="5"/>
        <v>753.40315150746892</v>
      </c>
      <c r="G51" s="32">
        <f t="shared" si="1"/>
        <v>473919.50288100843</v>
      </c>
      <c r="H51" s="32">
        <f t="shared" si="6"/>
        <v>67656.285198796453</v>
      </c>
      <c r="I51" s="33">
        <f>IF(F51,F51+I50,"")</f>
        <v>26080.497118991483</v>
      </c>
      <c r="J51" s="10"/>
      <c r="K51" s="10"/>
      <c r="L51" s="10"/>
      <c r="M51" s="10"/>
      <c r="N51" s="10"/>
      <c r="O51" s="10"/>
      <c r="P51" s="10"/>
      <c r="Q51" s="10"/>
    </row>
    <row r="52" spans="1:17" x14ac:dyDescent="0.3">
      <c r="A52" s="115">
        <f t="shared" si="8"/>
        <v>38</v>
      </c>
      <c r="B52" s="116"/>
      <c r="C52" s="31">
        <f t="shared" si="9"/>
        <v>43221</v>
      </c>
      <c r="D52" s="32">
        <f t="shared" si="4"/>
        <v>473919.50288100843</v>
      </c>
      <c r="E52" s="32">
        <f t="shared" si="0"/>
        <v>1777.1981358037815</v>
      </c>
      <c r="F52" s="32">
        <f t="shared" si="5"/>
        <v>756.22841332562211</v>
      </c>
      <c r="G52" s="32">
        <f t="shared" si="1"/>
        <v>473163.27446768282</v>
      </c>
      <c r="H52" s="32">
        <f t="shared" si="6"/>
        <v>69433.483334600242</v>
      </c>
      <c r="I52" s="33">
        <f>IF(F52,F52+I51,"")</f>
        <v>26836.725532317105</v>
      </c>
      <c r="J52" s="10"/>
      <c r="K52" s="10"/>
      <c r="L52" s="10"/>
      <c r="M52" s="10"/>
      <c r="N52" s="10"/>
      <c r="O52" s="10"/>
      <c r="P52" s="10"/>
      <c r="Q52" s="10"/>
    </row>
    <row r="53" spans="1:17" ht="15" thickBot="1" x14ac:dyDescent="0.35">
      <c r="A53" s="124">
        <f t="shared" si="8"/>
        <v>39</v>
      </c>
      <c r="B53" s="125"/>
      <c r="C53" s="38">
        <f t="shared" si="9"/>
        <v>43252</v>
      </c>
      <c r="D53" s="39">
        <f t="shared" si="4"/>
        <v>473163.27446768282</v>
      </c>
      <c r="E53" s="39">
        <f t="shared" si="0"/>
        <v>1774.3622792538106</v>
      </c>
      <c r="F53" s="39">
        <f t="shared" si="5"/>
        <v>759.06426987559303</v>
      </c>
      <c r="G53" s="39">
        <f t="shared" si="1"/>
        <v>472404.21019780723</v>
      </c>
      <c r="H53" s="39">
        <f t="shared" si="6"/>
        <v>71207.84561385405</v>
      </c>
      <c r="I53" s="40">
        <f t="shared" si="7"/>
        <v>27595.789802192699</v>
      </c>
      <c r="J53" s="10"/>
      <c r="K53" s="10"/>
      <c r="L53" s="10"/>
      <c r="M53" s="10"/>
      <c r="N53" s="10"/>
      <c r="O53" s="10"/>
      <c r="P53" s="10"/>
      <c r="Q53" s="10"/>
    </row>
    <row r="54" spans="1:17" ht="15" thickBot="1" x14ac:dyDescent="0.35">
      <c r="A54" s="44"/>
      <c r="B54" s="44"/>
      <c r="C54" s="45"/>
      <c r="D54" s="46"/>
      <c r="E54" s="46"/>
      <c r="F54" s="46"/>
      <c r="G54" s="46"/>
      <c r="H54" s="46"/>
      <c r="I54" s="46"/>
      <c r="J54" s="10"/>
      <c r="K54" s="10"/>
      <c r="L54" s="10"/>
      <c r="M54" s="10"/>
      <c r="N54" s="10"/>
      <c r="O54" s="10"/>
      <c r="P54" s="10"/>
      <c r="Q54" s="10"/>
    </row>
    <row r="55" spans="1:17" ht="21" thickBot="1" x14ac:dyDescent="0.35">
      <c r="A55" s="120" t="s">
        <v>52</v>
      </c>
      <c r="B55" s="121"/>
      <c r="C55" s="26" t="s">
        <v>53</v>
      </c>
      <c r="D55" s="26" t="s">
        <v>54</v>
      </c>
      <c r="E55" s="26" t="s">
        <v>55</v>
      </c>
      <c r="F55" s="26" t="s">
        <v>56</v>
      </c>
      <c r="G55" s="26" t="s">
        <v>57</v>
      </c>
      <c r="H55" s="26" t="s">
        <v>58</v>
      </c>
      <c r="I55" s="27" t="s">
        <v>59</v>
      </c>
      <c r="J55" s="10"/>
      <c r="K55" s="10"/>
      <c r="L55" s="10"/>
      <c r="M55" s="10"/>
      <c r="N55" s="10"/>
      <c r="O55" s="10"/>
      <c r="P55" s="10"/>
      <c r="Q55" s="10"/>
    </row>
    <row r="56" spans="1:17" x14ac:dyDescent="0.3">
      <c r="A56" s="122">
        <f>A53+1</f>
        <v>40</v>
      </c>
      <c r="B56" s="123"/>
      <c r="C56" s="28">
        <f>IF(C53,DATE((YEAR(C53)-1900),MONTH(C53)+1,IF(DAY(C53)&gt;DAY(DATE((YEAR(C53)-1900),MONTH(C53)+2,1)-1),DAY(DATE((YEAR(C53)-1900),MONTH(C53)+2,1)-1),DAY(1))),"")</f>
        <v>43282</v>
      </c>
      <c r="D56" s="29">
        <f>IF(D53,G53,"")</f>
        <v>472404.21019780723</v>
      </c>
      <c r="E56" s="29">
        <f t="shared" si="0"/>
        <v>1771.515788241777</v>
      </c>
      <c r="F56" s="29">
        <f t="shared" si="5"/>
        <v>761.91076088762657</v>
      </c>
      <c r="G56" s="29">
        <f t="shared" ref="G56:G113" si="10">IF(AND(D56,F56),D56-F56,"")</f>
        <v>471642.29943691962</v>
      </c>
      <c r="H56" s="29">
        <f>IF(H53,H53+E56,"")</f>
        <v>72979.361402095819</v>
      </c>
      <c r="I56" s="30">
        <f>IF(F56,F56+I53,"")</f>
        <v>28357.700563080325</v>
      </c>
      <c r="J56" s="10"/>
      <c r="K56" s="10"/>
      <c r="L56" s="10"/>
      <c r="M56" s="10"/>
      <c r="N56" s="10"/>
      <c r="O56" s="10"/>
      <c r="P56" s="10"/>
      <c r="Q56" s="10"/>
    </row>
    <row r="57" spans="1:17" x14ac:dyDescent="0.3">
      <c r="A57" s="115">
        <f t="shared" si="8"/>
        <v>41</v>
      </c>
      <c r="B57" s="116"/>
      <c r="C57" s="31">
        <f t="shared" si="9"/>
        <v>43313</v>
      </c>
      <c r="D57" s="32">
        <f t="shared" ref="D57:D113" si="11">IF(D56,G56,"")</f>
        <v>471642.29943691962</v>
      </c>
      <c r="E57" s="32">
        <f t="shared" si="0"/>
        <v>1768.6586228884485</v>
      </c>
      <c r="F57" s="32">
        <f t="shared" si="5"/>
        <v>764.76792624095515</v>
      </c>
      <c r="G57" s="32">
        <f t="shared" si="10"/>
        <v>470877.53151067864</v>
      </c>
      <c r="H57" s="32">
        <f t="shared" ref="H57:H113" si="12">IF(H56,H56+E57,"")</f>
        <v>74748.020024984275</v>
      </c>
      <c r="I57" s="33">
        <f t="shared" si="7"/>
        <v>29122.46848932128</v>
      </c>
      <c r="J57" s="10"/>
      <c r="K57" s="10"/>
      <c r="L57" s="10"/>
      <c r="M57" s="10"/>
      <c r="N57" s="10"/>
      <c r="O57" s="10"/>
      <c r="P57" s="10"/>
      <c r="Q57" s="10"/>
    </row>
    <row r="58" spans="1:17" x14ac:dyDescent="0.3">
      <c r="A58" s="115">
        <f t="shared" si="8"/>
        <v>42</v>
      </c>
      <c r="B58" s="116"/>
      <c r="C58" s="31">
        <f t="shared" si="9"/>
        <v>43344</v>
      </c>
      <c r="D58" s="32">
        <f t="shared" si="11"/>
        <v>470877.53151067864</v>
      </c>
      <c r="E58" s="32">
        <f t="shared" si="0"/>
        <v>1765.7907431650449</v>
      </c>
      <c r="F58" s="32">
        <f t="shared" si="5"/>
        <v>767.63580596435872</v>
      </c>
      <c r="G58" s="32">
        <f t="shared" si="10"/>
        <v>470109.89570471429</v>
      </c>
      <c r="H58" s="32">
        <f t="shared" si="12"/>
        <v>76513.810768149313</v>
      </c>
      <c r="I58" s="33">
        <f t="shared" si="7"/>
        <v>29890.104295285637</v>
      </c>
      <c r="J58" s="10"/>
      <c r="K58" s="10"/>
      <c r="L58" s="10"/>
      <c r="M58" s="10"/>
      <c r="N58" s="10"/>
      <c r="O58" s="10"/>
      <c r="P58" s="10"/>
      <c r="Q58" s="10"/>
    </row>
    <row r="59" spans="1:17" x14ac:dyDescent="0.3">
      <c r="A59" s="115">
        <f t="shared" si="8"/>
        <v>43</v>
      </c>
      <c r="B59" s="116"/>
      <c r="C59" s="31">
        <f t="shared" si="9"/>
        <v>43374</v>
      </c>
      <c r="D59" s="32">
        <f t="shared" si="11"/>
        <v>470109.89570471429</v>
      </c>
      <c r="E59" s="32">
        <f t="shared" si="0"/>
        <v>1762.9121088926786</v>
      </c>
      <c r="F59" s="32">
        <f t="shared" si="5"/>
        <v>770.51444023672502</v>
      </c>
      <c r="G59" s="32">
        <f t="shared" si="10"/>
        <v>469339.38126447756</v>
      </c>
      <c r="H59" s="32">
        <f t="shared" si="12"/>
        <v>78276.72287704199</v>
      </c>
      <c r="I59" s="33">
        <f t="shared" si="7"/>
        <v>30660.618735522363</v>
      </c>
      <c r="J59" s="10"/>
      <c r="K59" s="10"/>
      <c r="L59" s="10"/>
      <c r="M59" s="10"/>
      <c r="N59" s="10"/>
      <c r="O59" s="10"/>
      <c r="P59" s="10"/>
      <c r="Q59" s="10"/>
    </row>
    <row r="60" spans="1:17" x14ac:dyDescent="0.3">
      <c r="A60" s="115">
        <f t="shared" si="8"/>
        <v>44</v>
      </c>
      <c r="B60" s="116"/>
      <c r="C60" s="31">
        <f t="shared" si="9"/>
        <v>43405</v>
      </c>
      <c r="D60" s="32">
        <f t="shared" si="11"/>
        <v>469339.38126447756</v>
      </c>
      <c r="E60" s="32">
        <f t="shared" si="0"/>
        <v>1760.0226797417909</v>
      </c>
      <c r="F60" s="32">
        <f t="shared" si="5"/>
        <v>773.40386938761276</v>
      </c>
      <c r="G60" s="32">
        <f t="shared" si="10"/>
        <v>468565.97739508993</v>
      </c>
      <c r="H60" s="32">
        <f t="shared" si="12"/>
        <v>80036.745556783775</v>
      </c>
      <c r="I60" s="33">
        <f t="shared" si="7"/>
        <v>31434.022604909977</v>
      </c>
      <c r="J60" s="10"/>
      <c r="K60" s="10"/>
      <c r="L60" s="10"/>
      <c r="M60" s="10"/>
      <c r="N60" s="10"/>
      <c r="O60" s="10"/>
      <c r="P60" s="10"/>
      <c r="Q60" s="10"/>
    </row>
    <row r="61" spans="1:17" x14ac:dyDescent="0.3">
      <c r="A61" s="115">
        <f t="shared" si="8"/>
        <v>45</v>
      </c>
      <c r="B61" s="116"/>
      <c r="C61" s="31">
        <f t="shared" si="9"/>
        <v>43435</v>
      </c>
      <c r="D61" s="32">
        <f t="shared" si="11"/>
        <v>468565.97739508993</v>
      </c>
      <c r="E61" s="32">
        <f t="shared" si="0"/>
        <v>1757.1224152315872</v>
      </c>
      <c r="F61" s="32">
        <f t="shared" si="5"/>
        <v>776.30413389781643</v>
      </c>
      <c r="G61" s="32">
        <f t="shared" si="10"/>
        <v>467789.6732611921</v>
      </c>
      <c r="H61" s="32">
        <f t="shared" si="12"/>
        <v>81793.86797201536</v>
      </c>
      <c r="I61" s="33">
        <f t="shared" si="7"/>
        <v>32210.326738807795</v>
      </c>
      <c r="J61" s="10"/>
      <c r="K61" s="10"/>
      <c r="L61" s="10"/>
      <c r="M61" s="10"/>
      <c r="N61" s="10"/>
      <c r="O61" s="10"/>
      <c r="P61" s="10"/>
      <c r="Q61" s="10"/>
    </row>
    <row r="62" spans="1:17" x14ac:dyDescent="0.3">
      <c r="A62" s="115">
        <f t="shared" si="8"/>
        <v>46</v>
      </c>
      <c r="B62" s="116"/>
      <c r="C62" s="31">
        <f t="shared" si="9"/>
        <v>43466</v>
      </c>
      <c r="D62" s="32">
        <f t="shared" si="11"/>
        <v>467789.6732611921</v>
      </c>
      <c r="E62" s="32">
        <f t="shared" si="0"/>
        <v>1754.2112747294702</v>
      </c>
      <c r="F62" s="32">
        <f t="shared" si="5"/>
        <v>779.21527439993338</v>
      </c>
      <c r="G62" s="32">
        <f t="shared" si="10"/>
        <v>467010.45798679214</v>
      </c>
      <c r="H62" s="32">
        <f t="shared" si="12"/>
        <v>83548.079246744834</v>
      </c>
      <c r="I62" s="33">
        <f t="shared" si="7"/>
        <v>32989.542013207727</v>
      </c>
      <c r="J62" s="10"/>
      <c r="K62" s="10"/>
      <c r="L62" s="10"/>
      <c r="M62" s="10"/>
      <c r="N62" s="10"/>
      <c r="O62" s="10"/>
      <c r="P62" s="10"/>
      <c r="Q62" s="10"/>
    </row>
    <row r="63" spans="1:17" x14ac:dyDescent="0.3">
      <c r="A63" s="115">
        <f t="shared" si="8"/>
        <v>47</v>
      </c>
      <c r="B63" s="116"/>
      <c r="C63" s="31">
        <f t="shared" si="9"/>
        <v>43497</v>
      </c>
      <c r="D63" s="32">
        <f t="shared" si="11"/>
        <v>467010.45798679214</v>
      </c>
      <c r="E63" s="32">
        <f t="shared" si="0"/>
        <v>1751.2892174504705</v>
      </c>
      <c r="F63" s="32">
        <f t="shared" si="5"/>
        <v>782.13733167893315</v>
      </c>
      <c r="G63" s="32">
        <f t="shared" si="10"/>
        <v>466228.3206551132</v>
      </c>
      <c r="H63" s="32">
        <f t="shared" si="12"/>
        <v>85299.3684641953</v>
      </c>
      <c r="I63" s="33">
        <f t="shared" si="7"/>
        <v>33771.679344886659</v>
      </c>
      <c r="J63" s="10"/>
      <c r="K63" s="10"/>
      <c r="L63" s="10"/>
      <c r="M63" s="10"/>
      <c r="N63" s="10"/>
      <c r="O63" s="10"/>
      <c r="P63" s="10"/>
      <c r="Q63" s="10"/>
    </row>
    <row r="64" spans="1:17" x14ac:dyDescent="0.3">
      <c r="A64" s="115">
        <f t="shared" si="8"/>
        <v>48</v>
      </c>
      <c r="B64" s="116"/>
      <c r="C64" s="31">
        <f t="shared" si="9"/>
        <v>43525</v>
      </c>
      <c r="D64" s="32">
        <f t="shared" si="11"/>
        <v>466228.3206551132</v>
      </c>
      <c r="E64" s="32">
        <f t="shared" si="0"/>
        <v>1748.3562024566745</v>
      </c>
      <c r="F64" s="32">
        <f t="shared" si="5"/>
        <v>785.0703466727291</v>
      </c>
      <c r="G64" s="32">
        <f t="shared" si="10"/>
        <v>465443.25030844047</v>
      </c>
      <c r="H64" s="32">
        <f t="shared" si="12"/>
        <v>87047.724666651979</v>
      </c>
      <c r="I64" s="33">
        <f t="shared" si="7"/>
        <v>34556.749691559387</v>
      </c>
      <c r="J64" s="10"/>
      <c r="K64" s="10"/>
      <c r="L64" s="10"/>
      <c r="M64" s="10"/>
      <c r="N64" s="10"/>
      <c r="O64" s="10"/>
      <c r="P64" s="10"/>
      <c r="Q64" s="10"/>
    </row>
    <row r="65" spans="1:17" x14ac:dyDescent="0.3">
      <c r="A65" s="115">
        <f t="shared" si="8"/>
        <v>49</v>
      </c>
      <c r="B65" s="116"/>
      <c r="C65" s="31">
        <f t="shared" si="9"/>
        <v>43556</v>
      </c>
      <c r="D65" s="32">
        <f t="shared" si="11"/>
        <v>465443.25030844047</v>
      </c>
      <c r="E65" s="32">
        <f t="shared" si="0"/>
        <v>1745.4121886566518</v>
      </c>
      <c r="F65" s="32">
        <f t="shared" si="5"/>
        <v>788.01436047275183</v>
      </c>
      <c r="G65" s="32">
        <f t="shared" si="10"/>
        <v>464655.23594796774</v>
      </c>
      <c r="H65" s="32">
        <f t="shared" si="12"/>
        <v>88793.136855308636</v>
      </c>
      <c r="I65" s="33">
        <f t="shared" si="7"/>
        <v>35344.764052032137</v>
      </c>
      <c r="J65" s="10"/>
      <c r="K65" s="10"/>
      <c r="L65" s="10"/>
      <c r="M65" s="10"/>
      <c r="N65" s="10"/>
      <c r="O65" s="10"/>
      <c r="P65" s="10"/>
      <c r="Q65" s="10"/>
    </row>
    <row r="66" spans="1:17" x14ac:dyDescent="0.3">
      <c r="A66" s="115">
        <f t="shared" si="8"/>
        <v>50</v>
      </c>
      <c r="B66" s="116"/>
      <c r="C66" s="31">
        <f t="shared" si="9"/>
        <v>43586</v>
      </c>
      <c r="D66" s="32">
        <f t="shared" si="11"/>
        <v>464655.23594796774</v>
      </c>
      <c r="E66" s="32">
        <f t="shared" si="0"/>
        <v>1742.4571348048789</v>
      </c>
      <c r="F66" s="32">
        <f t="shared" si="5"/>
        <v>790.96941432452468</v>
      </c>
      <c r="G66" s="32">
        <f t="shared" si="10"/>
        <v>463864.26653364324</v>
      </c>
      <c r="H66" s="32">
        <f t="shared" si="12"/>
        <v>90535.593990113513</v>
      </c>
      <c r="I66" s="33">
        <f t="shared" si="7"/>
        <v>36135.733466356658</v>
      </c>
      <c r="J66" s="10"/>
      <c r="K66" s="10"/>
      <c r="L66" s="10"/>
      <c r="M66" s="10"/>
      <c r="N66" s="10"/>
      <c r="O66" s="10"/>
      <c r="P66" s="10"/>
      <c r="Q66" s="10"/>
    </row>
    <row r="67" spans="1:17" x14ac:dyDescent="0.3">
      <c r="A67" s="115">
        <f t="shared" si="8"/>
        <v>51</v>
      </c>
      <c r="B67" s="116"/>
      <c r="C67" s="31">
        <f t="shared" si="9"/>
        <v>43617</v>
      </c>
      <c r="D67" s="32">
        <f t="shared" si="11"/>
        <v>463864.26653364324</v>
      </c>
      <c r="E67" s="32">
        <f t="shared" si="0"/>
        <v>1739.4909995011622</v>
      </c>
      <c r="F67" s="32">
        <f t="shared" si="5"/>
        <v>793.93554962824146</v>
      </c>
      <c r="G67" s="32">
        <f t="shared" si="10"/>
        <v>463070.33098401502</v>
      </c>
      <c r="H67" s="32">
        <f t="shared" si="12"/>
        <v>92275.084989614668</v>
      </c>
      <c r="I67" s="33">
        <f t="shared" si="7"/>
        <v>36929.669015984902</v>
      </c>
      <c r="J67" s="10"/>
      <c r="K67" s="10"/>
      <c r="L67" s="10"/>
      <c r="M67" s="10"/>
      <c r="N67" s="10"/>
      <c r="O67" s="10"/>
      <c r="P67" s="10"/>
      <c r="Q67" s="10"/>
    </row>
    <row r="68" spans="1:17" x14ac:dyDescent="0.3">
      <c r="A68" s="115">
        <f t="shared" si="8"/>
        <v>52</v>
      </c>
      <c r="B68" s="116"/>
      <c r="C68" s="31">
        <f t="shared" si="9"/>
        <v>43647</v>
      </c>
      <c r="D68" s="32">
        <f t="shared" si="11"/>
        <v>463070.33098401502</v>
      </c>
      <c r="E68" s="32">
        <f t="shared" si="0"/>
        <v>1736.5137411900562</v>
      </c>
      <c r="F68" s="32">
        <f t="shared" si="5"/>
        <v>796.91280793934743</v>
      </c>
      <c r="G68" s="32">
        <f t="shared" si="10"/>
        <v>462273.41817607568</v>
      </c>
      <c r="H68" s="32">
        <f t="shared" si="12"/>
        <v>94011.598730804719</v>
      </c>
      <c r="I68" s="33">
        <f t="shared" si="7"/>
        <v>37726.581823924251</v>
      </c>
      <c r="J68" s="10"/>
      <c r="K68" s="10"/>
      <c r="L68" s="10"/>
      <c r="M68" s="10"/>
      <c r="N68" s="10"/>
      <c r="O68" s="10"/>
      <c r="P68" s="10"/>
      <c r="Q68" s="10"/>
    </row>
    <row r="69" spans="1:17" x14ac:dyDescent="0.3">
      <c r="A69" s="115">
        <f t="shared" si="8"/>
        <v>53</v>
      </c>
      <c r="B69" s="116"/>
      <c r="C69" s="31">
        <f t="shared" si="9"/>
        <v>43678</v>
      </c>
      <c r="D69" s="32">
        <f t="shared" si="11"/>
        <v>462273.41817607568</v>
      </c>
      <c r="E69" s="32">
        <f t="shared" si="0"/>
        <v>1733.5253181602836</v>
      </c>
      <c r="F69" s="32">
        <f t="shared" si="5"/>
        <v>799.90123096911998</v>
      </c>
      <c r="G69" s="32">
        <f t="shared" si="10"/>
        <v>461473.51694510656</v>
      </c>
      <c r="H69" s="32">
        <f t="shared" si="12"/>
        <v>95745.124048965008</v>
      </c>
      <c r="I69" s="33">
        <f t="shared" si="7"/>
        <v>38526.483054893368</v>
      </c>
      <c r="J69" s="10"/>
      <c r="K69" s="10"/>
      <c r="L69" s="10"/>
      <c r="M69" s="10"/>
      <c r="N69" s="10"/>
      <c r="O69" s="10"/>
      <c r="P69" s="10"/>
      <c r="Q69" s="10"/>
    </row>
    <row r="70" spans="1:17" x14ac:dyDescent="0.3">
      <c r="A70" s="115">
        <f t="shared" si="8"/>
        <v>54</v>
      </c>
      <c r="B70" s="116"/>
      <c r="C70" s="31">
        <f t="shared" si="9"/>
        <v>43709</v>
      </c>
      <c r="D70" s="32">
        <f t="shared" si="11"/>
        <v>461473.51694510656</v>
      </c>
      <c r="E70" s="32">
        <f t="shared" si="0"/>
        <v>1730.5256885441495</v>
      </c>
      <c r="F70" s="32">
        <f t="shared" si="5"/>
        <v>802.90086058525412</v>
      </c>
      <c r="G70" s="32">
        <f t="shared" si="10"/>
        <v>460670.61608452129</v>
      </c>
      <c r="H70" s="32">
        <f t="shared" si="12"/>
        <v>97475.649737509157</v>
      </c>
      <c r="I70" s="33">
        <f t="shared" si="7"/>
        <v>39329.383915478626</v>
      </c>
      <c r="J70" s="10"/>
      <c r="K70" s="10"/>
      <c r="L70" s="10"/>
      <c r="M70" s="10"/>
      <c r="N70" s="10"/>
      <c r="O70" s="10"/>
      <c r="P70" s="10"/>
      <c r="Q70" s="10"/>
    </row>
    <row r="71" spans="1:17" x14ac:dyDescent="0.3">
      <c r="A71" s="115">
        <f t="shared" si="8"/>
        <v>55</v>
      </c>
      <c r="B71" s="116"/>
      <c r="C71" s="31">
        <f t="shared" si="9"/>
        <v>43739</v>
      </c>
      <c r="D71" s="32">
        <f t="shared" si="11"/>
        <v>460670.61608452129</v>
      </c>
      <c r="E71" s="32">
        <f t="shared" si="0"/>
        <v>1727.5148103169547</v>
      </c>
      <c r="F71" s="32">
        <f t="shared" si="5"/>
        <v>805.9117388124489</v>
      </c>
      <c r="G71" s="32">
        <f t="shared" si="10"/>
        <v>459864.70434570883</v>
      </c>
      <c r="H71" s="32">
        <f t="shared" si="12"/>
        <v>99203.164547826105</v>
      </c>
      <c r="I71" s="33">
        <f t="shared" si="7"/>
        <v>40135.295654291076</v>
      </c>
      <c r="J71" s="10"/>
      <c r="K71" s="10"/>
      <c r="L71" s="10"/>
      <c r="M71" s="10"/>
      <c r="N71" s="10"/>
      <c r="O71" s="10"/>
      <c r="P71" s="10"/>
      <c r="Q71" s="10"/>
    </row>
    <row r="72" spans="1:17" x14ac:dyDescent="0.3">
      <c r="A72" s="115">
        <f t="shared" si="8"/>
        <v>56</v>
      </c>
      <c r="B72" s="116"/>
      <c r="C72" s="31">
        <f t="shared" si="9"/>
        <v>43770</v>
      </c>
      <c r="D72" s="32">
        <f t="shared" si="11"/>
        <v>459864.70434570883</v>
      </c>
      <c r="E72" s="32">
        <f t="shared" si="0"/>
        <v>1724.492641296408</v>
      </c>
      <c r="F72" s="32">
        <f t="shared" si="5"/>
        <v>808.9339078329956</v>
      </c>
      <c r="G72" s="32">
        <f t="shared" si="10"/>
        <v>459055.77043787582</v>
      </c>
      <c r="H72" s="32">
        <f t="shared" si="12"/>
        <v>100927.65718912252</v>
      </c>
      <c r="I72" s="33">
        <f t="shared" si="7"/>
        <v>40944.22956212407</v>
      </c>
      <c r="J72" s="10"/>
      <c r="K72" s="10"/>
      <c r="L72" s="10"/>
      <c r="M72" s="10"/>
      <c r="N72" s="10"/>
      <c r="O72" s="10"/>
      <c r="P72" s="10"/>
      <c r="Q72" s="10"/>
    </row>
    <row r="73" spans="1:17" x14ac:dyDescent="0.3">
      <c r="A73" s="115">
        <f t="shared" si="8"/>
        <v>57</v>
      </c>
      <c r="B73" s="116"/>
      <c r="C73" s="31">
        <f t="shared" si="9"/>
        <v>43800</v>
      </c>
      <c r="D73" s="32">
        <f t="shared" si="11"/>
        <v>459055.77043787582</v>
      </c>
      <c r="E73" s="32">
        <f t="shared" si="0"/>
        <v>1721.4591391420342</v>
      </c>
      <c r="F73" s="32">
        <f t="shared" si="5"/>
        <v>811.96740998736936</v>
      </c>
      <c r="G73" s="32">
        <f t="shared" si="10"/>
        <v>458243.80302788847</v>
      </c>
      <c r="H73" s="32">
        <f t="shared" si="12"/>
        <v>102649.11632826456</v>
      </c>
      <c r="I73" s="33">
        <f t="shared" si="7"/>
        <v>41756.196972111436</v>
      </c>
      <c r="J73" s="10"/>
      <c r="K73" s="10"/>
      <c r="L73" s="10"/>
      <c r="M73" s="10"/>
      <c r="N73" s="10"/>
      <c r="O73" s="10"/>
      <c r="P73" s="10"/>
      <c r="Q73" s="10"/>
    </row>
    <row r="74" spans="1:17" x14ac:dyDescent="0.3">
      <c r="A74" s="115">
        <f t="shared" si="8"/>
        <v>58</v>
      </c>
      <c r="B74" s="116"/>
      <c r="C74" s="31">
        <f t="shared" si="9"/>
        <v>43831</v>
      </c>
      <c r="D74" s="32">
        <f t="shared" si="11"/>
        <v>458243.80302788847</v>
      </c>
      <c r="E74" s="32">
        <f t="shared" si="0"/>
        <v>1718.4142613545816</v>
      </c>
      <c r="F74" s="32">
        <f t="shared" si="5"/>
        <v>815.01228777482197</v>
      </c>
      <c r="G74" s="32">
        <f t="shared" si="10"/>
        <v>457428.79074011365</v>
      </c>
      <c r="H74" s="32">
        <f t="shared" si="12"/>
        <v>104367.53058961914</v>
      </c>
      <c r="I74" s="33">
        <f t="shared" si="7"/>
        <v>42571.209259886258</v>
      </c>
      <c r="J74" s="10"/>
      <c r="K74" s="10"/>
      <c r="L74" s="10"/>
      <c r="M74" s="10"/>
      <c r="N74" s="10"/>
      <c r="O74" s="10"/>
      <c r="P74" s="10"/>
      <c r="Q74" s="10"/>
    </row>
    <row r="75" spans="1:17" x14ac:dyDescent="0.3">
      <c r="A75" s="115">
        <f t="shared" si="8"/>
        <v>59</v>
      </c>
      <c r="B75" s="116"/>
      <c r="C75" s="31">
        <f t="shared" si="9"/>
        <v>43862</v>
      </c>
      <c r="D75" s="32">
        <f t="shared" si="11"/>
        <v>457428.79074011365</v>
      </c>
      <c r="E75" s="32">
        <f t="shared" si="0"/>
        <v>1715.3579652754261</v>
      </c>
      <c r="F75" s="32">
        <f t="shared" si="5"/>
        <v>818.06858385397754</v>
      </c>
      <c r="G75" s="32">
        <f t="shared" si="10"/>
        <v>456610.7221562597</v>
      </c>
      <c r="H75" s="32">
        <f t="shared" si="12"/>
        <v>106082.88855489457</v>
      </c>
      <c r="I75" s="33">
        <f t="shared" si="7"/>
        <v>43389.277843740238</v>
      </c>
      <c r="J75" s="10"/>
      <c r="K75" s="10"/>
      <c r="L75" s="10"/>
      <c r="M75" s="10"/>
      <c r="N75" s="10"/>
      <c r="O75" s="10"/>
      <c r="P75" s="10"/>
      <c r="Q75" s="10"/>
    </row>
    <row r="76" spans="1:17" x14ac:dyDescent="0.3">
      <c r="A76" s="115">
        <f t="shared" si="8"/>
        <v>60</v>
      </c>
      <c r="B76" s="116"/>
      <c r="C76" s="31">
        <f t="shared" si="9"/>
        <v>43891</v>
      </c>
      <c r="D76" s="32">
        <f t="shared" si="11"/>
        <v>456610.7221562597</v>
      </c>
      <c r="E76" s="32">
        <f t="shared" si="0"/>
        <v>1712.2902080859737</v>
      </c>
      <c r="F76" s="32">
        <f t="shared" si="5"/>
        <v>821.13634104342987</v>
      </c>
      <c r="G76" s="32">
        <f t="shared" si="10"/>
        <v>455789.58581521624</v>
      </c>
      <c r="H76" s="32">
        <f t="shared" si="12"/>
        <v>107795.17876298055</v>
      </c>
      <c r="I76" s="33">
        <f t="shared" si="7"/>
        <v>44210.414184783665</v>
      </c>
      <c r="J76" s="10"/>
      <c r="K76" s="10"/>
      <c r="L76" s="10"/>
      <c r="M76" s="10"/>
      <c r="N76" s="10"/>
      <c r="O76" s="10"/>
      <c r="P76" s="10"/>
      <c r="Q76" s="10"/>
    </row>
    <row r="77" spans="1:17" x14ac:dyDescent="0.3">
      <c r="A77" s="115">
        <f t="shared" si="8"/>
        <v>61</v>
      </c>
      <c r="B77" s="116"/>
      <c r="C77" s="31">
        <f t="shared" si="9"/>
        <v>43922</v>
      </c>
      <c r="D77" s="32">
        <f t="shared" si="11"/>
        <v>455789.58581521624</v>
      </c>
      <c r="E77" s="32">
        <f t="shared" si="0"/>
        <v>1709.2109468070607</v>
      </c>
      <c r="F77" s="32">
        <f t="shared" si="5"/>
        <v>824.21560232234287</v>
      </c>
      <c r="G77" s="32">
        <f t="shared" si="10"/>
        <v>454965.37021289387</v>
      </c>
      <c r="H77" s="32">
        <f t="shared" si="12"/>
        <v>109504.3897097876</v>
      </c>
      <c r="I77" s="33">
        <f t="shared" si="7"/>
        <v>45034.629787106009</v>
      </c>
      <c r="J77" s="10"/>
      <c r="K77" s="10"/>
      <c r="L77" s="10"/>
      <c r="M77" s="10"/>
      <c r="N77" s="10"/>
      <c r="O77" s="10"/>
      <c r="P77" s="10"/>
      <c r="Q77" s="10"/>
    </row>
    <row r="78" spans="1:17" x14ac:dyDescent="0.3">
      <c r="A78" s="115">
        <f t="shared" si="8"/>
        <v>62</v>
      </c>
      <c r="B78" s="116"/>
      <c r="C78" s="31">
        <f t="shared" si="9"/>
        <v>43952</v>
      </c>
      <c r="D78" s="32">
        <f t="shared" si="11"/>
        <v>454965.37021289387</v>
      </c>
      <c r="E78" s="32">
        <f t="shared" si="0"/>
        <v>1706.120138298352</v>
      </c>
      <c r="F78" s="32">
        <f t="shared" si="5"/>
        <v>827.30641083105161</v>
      </c>
      <c r="G78" s="32">
        <f t="shared" si="10"/>
        <v>454138.06380206282</v>
      </c>
      <c r="H78" s="32">
        <f t="shared" si="12"/>
        <v>111210.50984808596</v>
      </c>
      <c r="I78" s="33">
        <f t="shared" si="7"/>
        <v>45861.936197937059</v>
      </c>
      <c r="J78" s="10"/>
      <c r="K78" s="10"/>
      <c r="L78" s="10"/>
      <c r="M78" s="10"/>
      <c r="N78" s="10"/>
      <c r="O78" s="10"/>
      <c r="P78" s="10"/>
      <c r="Q78" s="10"/>
    </row>
    <row r="79" spans="1:17" x14ac:dyDescent="0.3">
      <c r="A79" s="115">
        <f t="shared" si="8"/>
        <v>63</v>
      </c>
      <c r="B79" s="116"/>
      <c r="C79" s="31">
        <f t="shared" si="9"/>
        <v>43983</v>
      </c>
      <c r="D79" s="32">
        <f t="shared" si="11"/>
        <v>454138.06380206282</v>
      </c>
      <c r="E79" s="32">
        <f t="shared" ref="E79:E142" si="13">IF(D79,($E$6/12)*D79,"")</f>
        <v>1703.0177392577355</v>
      </c>
      <c r="F79" s="32">
        <f t="shared" si="5"/>
        <v>830.40880987166815</v>
      </c>
      <c r="G79" s="32">
        <f t="shared" si="10"/>
        <v>453307.65499219118</v>
      </c>
      <c r="H79" s="32">
        <f t="shared" si="12"/>
        <v>112913.52758734369</v>
      </c>
      <c r="I79" s="33">
        <f t="shared" si="7"/>
        <v>46692.345007808726</v>
      </c>
      <c r="J79" s="10"/>
      <c r="K79" s="10"/>
      <c r="L79" s="10"/>
      <c r="M79" s="10"/>
      <c r="N79" s="10"/>
      <c r="O79" s="10"/>
      <c r="P79" s="10"/>
      <c r="Q79" s="10"/>
    </row>
    <row r="80" spans="1:17" x14ac:dyDescent="0.3">
      <c r="A80" s="115">
        <f t="shared" si="8"/>
        <v>64</v>
      </c>
      <c r="B80" s="116"/>
      <c r="C80" s="31">
        <f t="shared" si="9"/>
        <v>44013</v>
      </c>
      <c r="D80" s="32">
        <f t="shared" si="11"/>
        <v>453307.65499219118</v>
      </c>
      <c r="E80" s="32">
        <f t="shared" si="13"/>
        <v>1699.9037062207169</v>
      </c>
      <c r="F80" s="32">
        <f t="shared" ref="F80:F143" si="14">IF(D80,($E$10-E80)*(E80&gt;0),"")</f>
        <v>833.5228429086867</v>
      </c>
      <c r="G80" s="32">
        <f t="shared" si="10"/>
        <v>452474.13214928249</v>
      </c>
      <c r="H80" s="32">
        <f t="shared" si="12"/>
        <v>114613.43129356441</v>
      </c>
      <c r="I80" s="33">
        <f t="shared" si="7"/>
        <v>47525.867850717412</v>
      </c>
      <c r="J80" s="10"/>
      <c r="K80" s="10"/>
      <c r="L80" s="10"/>
      <c r="M80" s="10"/>
      <c r="N80" s="10"/>
      <c r="O80" s="10"/>
      <c r="P80" s="10"/>
      <c r="Q80" s="10"/>
    </row>
    <row r="81" spans="1:17" x14ac:dyDescent="0.3">
      <c r="A81" s="115">
        <f t="shared" si="8"/>
        <v>65</v>
      </c>
      <c r="B81" s="116"/>
      <c r="C81" s="31">
        <f t="shared" si="9"/>
        <v>44044</v>
      </c>
      <c r="D81" s="32">
        <f t="shared" si="11"/>
        <v>452474.13214928249</v>
      </c>
      <c r="E81" s="32">
        <f t="shared" si="13"/>
        <v>1696.7779955598094</v>
      </c>
      <c r="F81" s="32">
        <f t="shared" si="14"/>
        <v>836.64855356959424</v>
      </c>
      <c r="G81" s="32">
        <f t="shared" si="10"/>
        <v>451637.48359571293</v>
      </c>
      <c r="H81" s="32">
        <f t="shared" si="12"/>
        <v>116310.20928912422</v>
      </c>
      <c r="I81" s="33">
        <f t="shared" si="7"/>
        <v>48362.516404287009</v>
      </c>
      <c r="J81" s="10"/>
      <c r="K81" s="10"/>
      <c r="L81" s="10"/>
      <c r="M81" s="10"/>
      <c r="N81" s="10"/>
      <c r="O81" s="10"/>
      <c r="P81" s="10"/>
      <c r="Q81" s="10"/>
    </row>
    <row r="82" spans="1:17" x14ac:dyDescent="0.3">
      <c r="A82" s="115">
        <f t="shared" si="8"/>
        <v>66</v>
      </c>
      <c r="B82" s="116"/>
      <c r="C82" s="31">
        <f t="shared" si="9"/>
        <v>44075</v>
      </c>
      <c r="D82" s="32">
        <f t="shared" si="11"/>
        <v>451637.48359571293</v>
      </c>
      <c r="E82" s="32">
        <f t="shared" si="13"/>
        <v>1693.6405634839234</v>
      </c>
      <c r="F82" s="32">
        <f t="shared" si="14"/>
        <v>839.7859856454802</v>
      </c>
      <c r="G82" s="32">
        <f t="shared" si="10"/>
        <v>450797.69761006744</v>
      </c>
      <c r="H82" s="32">
        <f t="shared" si="12"/>
        <v>118003.84985260814</v>
      </c>
      <c r="I82" s="33">
        <f t="shared" ref="I82:I145" si="15">IF(F82,F82+I81,"")</f>
        <v>49202.302389932491</v>
      </c>
      <c r="J82" s="10"/>
      <c r="K82" s="10"/>
      <c r="L82" s="10"/>
      <c r="M82" s="10"/>
      <c r="N82" s="10"/>
      <c r="O82" s="10"/>
      <c r="P82" s="10"/>
      <c r="Q82" s="10"/>
    </row>
    <row r="83" spans="1:17" x14ac:dyDescent="0.3">
      <c r="A83" s="115">
        <f t="shared" si="8"/>
        <v>67</v>
      </c>
      <c r="B83" s="116"/>
      <c r="C83" s="31">
        <f t="shared" si="9"/>
        <v>44105</v>
      </c>
      <c r="D83" s="32">
        <f t="shared" si="11"/>
        <v>450797.69761006744</v>
      </c>
      <c r="E83" s="32">
        <f t="shared" si="13"/>
        <v>1690.4913660377529</v>
      </c>
      <c r="F83" s="32">
        <f t="shared" si="14"/>
        <v>842.93518309165074</v>
      </c>
      <c r="G83" s="32">
        <f t="shared" si="10"/>
        <v>449954.76242697577</v>
      </c>
      <c r="H83" s="32">
        <f t="shared" si="12"/>
        <v>119694.34121864589</v>
      </c>
      <c r="I83" s="33">
        <f t="shared" si="15"/>
        <v>50045.23757302414</v>
      </c>
      <c r="J83" s="10"/>
      <c r="K83" s="10"/>
      <c r="L83" s="10"/>
      <c r="M83" s="10"/>
      <c r="N83" s="10"/>
      <c r="O83" s="10"/>
      <c r="P83" s="10"/>
      <c r="Q83" s="10"/>
    </row>
    <row r="84" spans="1:17" x14ac:dyDescent="0.3">
      <c r="A84" s="115">
        <f t="shared" si="8"/>
        <v>68</v>
      </c>
      <c r="B84" s="116"/>
      <c r="C84" s="31">
        <f t="shared" si="9"/>
        <v>44136</v>
      </c>
      <c r="D84" s="32">
        <f t="shared" si="11"/>
        <v>449954.76242697577</v>
      </c>
      <c r="E84" s="32">
        <f t="shared" si="13"/>
        <v>1687.330359101159</v>
      </c>
      <c r="F84" s="32">
        <f t="shared" si="14"/>
        <v>846.09619002824456</v>
      </c>
      <c r="G84" s="32">
        <f t="shared" si="10"/>
        <v>449108.66623694752</v>
      </c>
      <c r="H84" s="32">
        <f t="shared" si="12"/>
        <v>121381.67157774705</v>
      </c>
      <c r="I84" s="33">
        <f t="shared" si="15"/>
        <v>50891.333763052382</v>
      </c>
      <c r="J84" s="10"/>
      <c r="K84" s="10"/>
      <c r="L84" s="10"/>
      <c r="M84" s="10"/>
      <c r="N84" s="10"/>
      <c r="O84" s="10"/>
      <c r="P84" s="10"/>
      <c r="Q84" s="10"/>
    </row>
    <row r="85" spans="1:17" x14ac:dyDescent="0.3">
      <c r="A85" s="115">
        <f t="shared" si="8"/>
        <v>69</v>
      </c>
      <c r="B85" s="116"/>
      <c r="C85" s="31">
        <f t="shared" si="9"/>
        <v>44166</v>
      </c>
      <c r="D85" s="32">
        <f t="shared" si="11"/>
        <v>449108.66623694752</v>
      </c>
      <c r="E85" s="32">
        <f t="shared" si="13"/>
        <v>1684.1574983885532</v>
      </c>
      <c r="F85" s="32">
        <f t="shared" si="14"/>
        <v>849.26905074085039</v>
      </c>
      <c r="G85" s="32">
        <f t="shared" si="10"/>
        <v>448259.39718620665</v>
      </c>
      <c r="H85" s="32">
        <f t="shared" si="12"/>
        <v>123065.8290761356</v>
      </c>
      <c r="I85" s="33">
        <f t="shared" si="15"/>
        <v>51740.60281379323</v>
      </c>
      <c r="J85" s="10"/>
      <c r="K85" s="10"/>
      <c r="L85" s="10"/>
      <c r="M85" s="10"/>
      <c r="N85" s="10"/>
      <c r="O85" s="10"/>
      <c r="P85" s="10"/>
      <c r="Q85" s="10"/>
    </row>
    <row r="86" spans="1:17" x14ac:dyDescent="0.3">
      <c r="A86" s="115">
        <f t="shared" si="8"/>
        <v>70</v>
      </c>
      <c r="B86" s="116"/>
      <c r="C86" s="31">
        <f t="shared" si="9"/>
        <v>44197</v>
      </c>
      <c r="D86" s="32">
        <f t="shared" si="11"/>
        <v>448259.39718620665</v>
      </c>
      <c r="E86" s="32">
        <f t="shared" si="13"/>
        <v>1680.972739448275</v>
      </c>
      <c r="F86" s="32">
        <f t="shared" si="14"/>
        <v>852.45380968112863</v>
      </c>
      <c r="G86" s="32">
        <f t="shared" si="10"/>
        <v>447406.94337652554</v>
      </c>
      <c r="H86" s="32">
        <f t="shared" si="12"/>
        <v>124746.80181558388</v>
      </c>
      <c r="I86" s="33">
        <f t="shared" si="15"/>
        <v>52593.05662347436</v>
      </c>
      <c r="J86" s="10"/>
      <c r="K86" s="10"/>
      <c r="L86" s="10"/>
      <c r="M86" s="10"/>
      <c r="N86" s="10"/>
      <c r="O86" s="10"/>
      <c r="P86" s="10"/>
      <c r="Q86" s="10"/>
    </row>
    <row r="87" spans="1:17" x14ac:dyDescent="0.3">
      <c r="A87" s="115">
        <f t="shared" si="8"/>
        <v>71</v>
      </c>
      <c r="B87" s="116"/>
      <c r="C87" s="31">
        <f t="shared" si="9"/>
        <v>44228</v>
      </c>
      <c r="D87" s="32">
        <f t="shared" si="11"/>
        <v>447406.94337652554</v>
      </c>
      <c r="E87" s="32">
        <f t="shared" si="13"/>
        <v>1677.7760376619708</v>
      </c>
      <c r="F87" s="32">
        <f t="shared" si="14"/>
        <v>855.65051146743281</v>
      </c>
      <c r="G87" s="32">
        <f t="shared" si="10"/>
        <v>446551.29286505812</v>
      </c>
      <c r="H87" s="32">
        <f t="shared" si="12"/>
        <v>126424.57785324585</v>
      </c>
      <c r="I87" s="33">
        <f t="shared" si="15"/>
        <v>53448.707134941797</v>
      </c>
      <c r="J87" s="10"/>
      <c r="K87" s="10"/>
      <c r="L87" s="10"/>
      <c r="M87" s="10"/>
      <c r="N87" s="10"/>
      <c r="O87" s="10"/>
      <c r="P87" s="10"/>
      <c r="Q87" s="10"/>
    </row>
    <row r="88" spans="1:17" x14ac:dyDescent="0.3">
      <c r="A88" s="115">
        <f t="shared" si="8"/>
        <v>72</v>
      </c>
      <c r="B88" s="116"/>
      <c r="C88" s="31">
        <f t="shared" si="9"/>
        <v>44256</v>
      </c>
      <c r="D88" s="32">
        <f t="shared" si="11"/>
        <v>446551.29286505812</v>
      </c>
      <c r="E88" s="32">
        <f t="shared" si="13"/>
        <v>1674.5673482439679</v>
      </c>
      <c r="F88" s="32">
        <f t="shared" si="14"/>
        <v>858.85920088543571</v>
      </c>
      <c r="G88" s="32">
        <f t="shared" si="10"/>
        <v>445692.43366417265</v>
      </c>
      <c r="H88" s="32">
        <f t="shared" si="12"/>
        <v>128099.14520148982</v>
      </c>
      <c r="I88" s="33">
        <f t="shared" si="15"/>
        <v>54307.566335827229</v>
      </c>
      <c r="J88" s="10"/>
      <c r="K88" s="10"/>
      <c r="L88" s="10"/>
      <c r="M88" s="10"/>
      <c r="N88" s="10"/>
      <c r="O88" s="10"/>
      <c r="P88" s="10"/>
      <c r="Q88" s="10"/>
    </row>
    <row r="89" spans="1:17" x14ac:dyDescent="0.3">
      <c r="A89" s="115">
        <f t="shared" si="8"/>
        <v>73</v>
      </c>
      <c r="B89" s="116"/>
      <c r="C89" s="31">
        <f t="shared" si="9"/>
        <v>44287</v>
      </c>
      <c r="D89" s="32">
        <f t="shared" si="11"/>
        <v>445692.43366417265</v>
      </c>
      <c r="E89" s="32">
        <f t="shared" si="13"/>
        <v>1671.3466262406473</v>
      </c>
      <c r="F89" s="32">
        <f t="shared" si="14"/>
        <v>862.0799228887563</v>
      </c>
      <c r="G89" s="32">
        <f t="shared" si="10"/>
        <v>444830.35374128388</v>
      </c>
      <c r="H89" s="32">
        <f t="shared" si="12"/>
        <v>129770.49182773047</v>
      </c>
      <c r="I89" s="33">
        <f t="shared" si="15"/>
        <v>55169.646258715984</v>
      </c>
      <c r="J89" s="10"/>
      <c r="K89" s="10"/>
      <c r="L89" s="10"/>
      <c r="M89" s="10"/>
      <c r="N89" s="10"/>
      <c r="O89" s="10"/>
      <c r="P89" s="10"/>
      <c r="Q89" s="10"/>
    </row>
    <row r="90" spans="1:17" x14ac:dyDescent="0.3">
      <c r="A90" s="115">
        <f t="shared" si="8"/>
        <v>74</v>
      </c>
      <c r="B90" s="116"/>
      <c r="C90" s="31">
        <f t="shared" si="9"/>
        <v>44317</v>
      </c>
      <c r="D90" s="32">
        <f t="shared" si="11"/>
        <v>444830.35374128388</v>
      </c>
      <c r="E90" s="32">
        <f t="shared" si="13"/>
        <v>1668.1138265298146</v>
      </c>
      <c r="F90" s="32">
        <f t="shared" si="14"/>
        <v>865.31272259958905</v>
      </c>
      <c r="G90" s="32">
        <f t="shared" si="10"/>
        <v>443965.04101868428</v>
      </c>
      <c r="H90" s="32">
        <f t="shared" si="12"/>
        <v>131438.60565426029</v>
      </c>
      <c r="I90" s="33">
        <f t="shared" si="15"/>
        <v>56034.958981315576</v>
      </c>
      <c r="J90" s="10"/>
      <c r="K90" s="10"/>
      <c r="L90" s="10"/>
      <c r="M90" s="10"/>
      <c r="N90" s="10"/>
      <c r="O90" s="10"/>
      <c r="P90" s="10"/>
      <c r="Q90" s="10"/>
    </row>
    <row r="91" spans="1:17" x14ac:dyDescent="0.3">
      <c r="A91" s="115">
        <f t="shared" si="8"/>
        <v>75</v>
      </c>
      <c r="B91" s="116"/>
      <c r="C91" s="31">
        <f t="shared" si="9"/>
        <v>44348</v>
      </c>
      <c r="D91" s="32">
        <f t="shared" si="11"/>
        <v>443965.04101868428</v>
      </c>
      <c r="E91" s="32">
        <f t="shared" si="13"/>
        <v>1664.868903820066</v>
      </c>
      <c r="F91" s="32">
        <f t="shared" si="14"/>
        <v>868.55764530933766</v>
      </c>
      <c r="G91" s="32">
        <f t="shared" si="10"/>
        <v>443096.48337337497</v>
      </c>
      <c r="H91" s="32">
        <f t="shared" si="12"/>
        <v>133103.47455808034</v>
      </c>
      <c r="I91" s="33">
        <f t="shared" si="15"/>
        <v>56903.516626624914</v>
      </c>
      <c r="J91" s="10"/>
      <c r="K91" s="10"/>
      <c r="L91" s="10"/>
      <c r="M91" s="10"/>
      <c r="N91" s="10"/>
      <c r="O91" s="10"/>
      <c r="P91" s="10"/>
      <c r="Q91" s="10"/>
    </row>
    <row r="92" spans="1:17" x14ac:dyDescent="0.3">
      <c r="A92" s="115">
        <f t="shared" si="8"/>
        <v>76</v>
      </c>
      <c r="B92" s="116"/>
      <c r="C92" s="31">
        <f t="shared" si="9"/>
        <v>44378</v>
      </c>
      <c r="D92" s="32">
        <f t="shared" si="11"/>
        <v>443096.48337337497</v>
      </c>
      <c r="E92" s="32">
        <f t="shared" si="13"/>
        <v>1661.611812650156</v>
      </c>
      <c r="F92" s="32">
        <f t="shared" si="14"/>
        <v>871.81473647924759</v>
      </c>
      <c r="G92" s="32">
        <f t="shared" si="10"/>
        <v>442224.66863689572</v>
      </c>
      <c r="H92" s="32">
        <f t="shared" si="12"/>
        <v>134765.08637073051</v>
      </c>
      <c r="I92" s="33">
        <f t="shared" si="15"/>
        <v>57775.33136310416</v>
      </c>
      <c r="J92" s="10"/>
      <c r="K92" s="10"/>
      <c r="L92" s="10"/>
      <c r="M92" s="10"/>
      <c r="N92" s="10"/>
      <c r="O92" s="10"/>
      <c r="P92" s="10"/>
      <c r="Q92" s="10"/>
    </row>
    <row r="93" spans="1:17" x14ac:dyDescent="0.3">
      <c r="A93" s="115">
        <f t="shared" si="8"/>
        <v>77</v>
      </c>
      <c r="B93" s="116"/>
      <c r="C93" s="31">
        <f t="shared" si="9"/>
        <v>44409</v>
      </c>
      <c r="D93" s="32">
        <f t="shared" si="11"/>
        <v>442224.66863689572</v>
      </c>
      <c r="E93" s="32">
        <f t="shared" si="13"/>
        <v>1658.3425073883589</v>
      </c>
      <c r="F93" s="32">
        <f t="shared" si="14"/>
        <v>875.08404174104476</v>
      </c>
      <c r="G93" s="32">
        <f t="shared" si="10"/>
        <v>441349.58459515468</v>
      </c>
      <c r="H93" s="32">
        <f t="shared" si="12"/>
        <v>136423.42887811887</v>
      </c>
      <c r="I93" s="33">
        <f t="shared" si="15"/>
        <v>58650.415404845204</v>
      </c>
      <c r="J93" s="10"/>
      <c r="K93" s="10"/>
      <c r="L93" s="10"/>
      <c r="M93" s="10"/>
      <c r="N93" s="10"/>
      <c r="O93" s="10"/>
      <c r="P93" s="10"/>
      <c r="Q93" s="10"/>
    </row>
    <row r="94" spans="1:17" x14ac:dyDescent="0.3">
      <c r="A94" s="115">
        <f t="shared" si="8"/>
        <v>78</v>
      </c>
      <c r="B94" s="116"/>
      <c r="C94" s="31">
        <f t="shared" si="9"/>
        <v>44440</v>
      </c>
      <c r="D94" s="32">
        <f t="shared" si="11"/>
        <v>441349.58459515468</v>
      </c>
      <c r="E94" s="32">
        <f t="shared" si="13"/>
        <v>1655.06094223183</v>
      </c>
      <c r="F94" s="32">
        <f t="shared" si="14"/>
        <v>878.36560689757357</v>
      </c>
      <c r="G94" s="32">
        <f t="shared" si="10"/>
        <v>440471.21898825711</v>
      </c>
      <c r="H94" s="32">
        <f t="shared" si="12"/>
        <v>138078.48982035069</v>
      </c>
      <c r="I94" s="33">
        <f t="shared" si="15"/>
        <v>59528.78101174278</v>
      </c>
      <c r="J94" s="10"/>
      <c r="K94" s="10"/>
      <c r="L94" s="10"/>
      <c r="M94" s="10"/>
      <c r="N94" s="10"/>
      <c r="O94" s="10"/>
      <c r="P94" s="10"/>
      <c r="Q94" s="10"/>
    </row>
    <row r="95" spans="1:17" x14ac:dyDescent="0.3">
      <c r="A95" s="115">
        <f t="shared" si="8"/>
        <v>79</v>
      </c>
      <c r="B95" s="116"/>
      <c r="C95" s="31">
        <f t="shared" si="9"/>
        <v>44470</v>
      </c>
      <c r="D95" s="32">
        <f t="shared" si="11"/>
        <v>440471.21898825711</v>
      </c>
      <c r="E95" s="32">
        <f t="shared" si="13"/>
        <v>1651.7670712059642</v>
      </c>
      <c r="F95" s="32">
        <f t="shared" si="14"/>
        <v>881.65947792343945</v>
      </c>
      <c r="G95" s="32">
        <f t="shared" si="10"/>
        <v>439589.5595103337</v>
      </c>
      <c r="H95" s="32">
        <f t="shared" si="12"/>
        <v>139730.25689155667</v>
      </c>
      <c r="I95" s="33">
        <f t="shared" si="15"/>
        <v>60410.440489666216</v>
      </c>
      <c r="J95" s="10"/>
      <c r="K95" s="10"/>
      <c r="L95" s="10"/>
      <c r="M95" s="10"/>
      <c r="N95" s="10"/>
      <c r="O95" s="10"/>
      <c r="P95" s="10"/>
      <c r="Q95" s="10"/>
    </row>
    <row r="96" spans="1:17" x14ac:dyDescent="0.3">
      <c r="A96" s="115">
        <f t="shared" si="8"/>
        <v>80</v>
      </c>
      <c r="B96" s="116"/>
      <c r="C96" s="31">
        <f t="shared" si="9"/>
        <v>44501</v>
      </c>
      <c r="D96" s="32">
        <f t="shared" si="11"/>
        <v>439589.5595103337</v>
      </c>
      <c r="E96" s="32">
        <f t="shared" si="13"/>
        <v>1648.4608481637513</v>
      </c>
      <c r="F96" s="32">
        <f t="shared" si="14"/>
        <v>884.96570096565233</v>
      </c>
      <c r="G96" s="32">
        <f t="shared" si="10"/>
        <v>438704.59380936803</v>
      </c>
      <c r="H96" s="32">
        <f t="shared" si="12"/>
        <v>141378.71773972042</v>
      </c>
      <c r="I96" s="33">
        <f t="shared" si="15"/>
        <v>61295.406190631868</v>
      </c>
      <c r="J96" s="10"/>
      <c r="K96" s="10"/>
      <c r="L96" s="10"/>
      <c r="M96" s="10"/>
      <c r="N96" s="10"/>
      <c r="O96" s="10"/>
      <c r="P96" s="10"/>
      <c r="Q96" s="10"/>
    </row>
    <row r="97" spans="1:17" x14ac:dyDescent="0.3">
      <c r="A97" s="115">
        <f t="shared" si="8"/>
        <v>81</v>
      </c>
      <c r="B97" s="116"/>
      <c r="C97" s="31">
        <f t="shared" si="9"/>
        <v>44531</v>
      </c>
      <c r="D97" s="32">
        <f t="shared" si="11"/>
        <v>438704.59380936803</v>
      </c>
      <c r="E97" s="32">
        <f t="shared" si="13"/>
        <v>1645.1422267851301</v>
      </c>
      <c r="F97" s="32">
        <f t="shared" si="14"/>
        <v>888.28432234427351</v>
      </c>
      <c r="G97" s="32">
        <f t="shared" si="10"/>
        <v>437816.30948702374</v>
      </c>
      <c r="H97" s="32">
        <f t="shared" si="12"/>
        <v>143023.85996650555</v>
      </c>
      <c r="I97" s="33">
        <f t="shared" si="15"/>
        <v>62183.690512976144</v>
      </c>
      <c r="J97" s="10"/>
      <c r="K97" s="10"/>
      <c r="L97" s="10"/>
      <c r="M97" s="10"/>
      <c r="N97" s="10"/>
      <c r="O97" s="10"/>
      <c r="P97" s="10"/>
      <c r="Q97" s="10"/>
    </row>
    <row r="98" spans="1:17" x14ac:dyDescent="0.3">
      <c r="A98" s="115">
        <f t="shared" si="8"/>
        <v>82</v>
      </c>
      <c r="B98" s="116"/>
      <c r="C98" s="31">
        <f t="shared" si="9"/>
        <v>44562</v>
      </c>
      <c r="D98" s="32">
        <f t="shared" si="11"/>
        <v>437816.30948702374</v>
      </c>
      <c r="E98" s="32">
        <f t="shared" si="13"/>
        <v>1641.811160576339</v>
      </c>
      <c r="F98" s="32">
        <f t="shared" si="14"/>
        <v>891.61538855306458</v>
      </c>
      <c r="G98" s="32">
        <f t="shared" si="10"/>
        <v>436924.69409847067</v>
      </c>
      <c r="H98" s="32">
        <f t="shared" si="12"/>
        <v>144665.67112708188</v>
      </c>
      <c r="I98" s="33">
        <f t="shared" si="15"/>
        <v>63075.305901529209</v>
      </c>
      <c r="J98" s="10"/>
      <c r="K98" s="10"/>
      <c r="L98" s="10"/>
      <c r="M98" s="10"/>
      <c r="N98" s="10"/>
      <c r="O98" s="10"/>
      <c r="P98" s="10"/>
      <c r="Q98" s="10"/>
    </row>
    <row r="99" spans="1:17" x14ac:dyDescent="0.3">
      <c r="A99" s="115">
        <f t="shared" si="8"/>
        <v>83</v>
      </c>
      <c r="B99" s="116"/>
      <c r="C99" s="31">
        <f t="shared" si="9"/>
        <v>44593</v>
      </c>
      <c r="D99" s="32">
        <f t="shared" si="11"/>
        <v>436924.69409847067</v>
      </c>
      <c r="E99" s="32">
        <f t="shared" si="13"/>
        <v>1638.467602869265</v>
      </c>
      <c r="F99" s="32">
        <f t="shared" si="14"/>
        <v>894.95894626013865</v>
      </c>
      <c r="G99" s="32">
        <f t="shared" si="10"/>
        <v>436029.73515221052</v>
      </c>
      <c r="H99" s="32">
        <f t="shared" si="12"/>
        <v>146304.13872995114</v>
      </c>
      <c r="I99" s="33">
        <f t="shared" si="15"/>
        <v>63970.264847789345</v>
      </c>
      <c r="J99" s="10"/>
      <c r="K99" s="10"/>
      <c r="L99" s="10"/>
      <c r="M99" s="10"/>
      <c r="N99" s="10"/>
      <c r="O99" s="10"/>
      <c r="P99" s="10"/>
      <c r="Q99" s="10"/>
    </row>
    <row r="100" spans="1:17" x14ac:dyDescent="0.3">
      <c r="A100" s="115">
        <f t="shared" si="8"/>
        <v>84</v>
      </c>
      <c r="B100" s="116"/>
      <c r="C100" s="31">
        <f t="shared" si="9"/>
        <v>44621</v>
      </c>
      <c r="D100" s="32">
        <f t="shared" si="11"/>
        <v>436029.73515221052</v>
      </c>
      <c r="E100" s="32">
        <f t="shared" si="13"/>
        <v>1635.1115068207894</v>
      </c>
      <c r="F100" s="32">
        <f t="shared" si="14"/>
        <v>898.31504230861424</v>
      </c>
      <c r="G100" s="32">
        <f t="shared" si="10"/>
        <v>435131.42010990193</v>
      </c>
      <c r="H100" s="32">
        <f t="shared" si="12"/>
        <v>147939.25023677194</v>
      </c>
      <c r="I100" s="33">
        <f t="shared" si="15"/>
        <v>64868.579890097957</v>
      </c>
      <c r="J100" s="10"/>
      <c r="K100" s="10"/>
      <c r="L100" s="10"/>
      <c r="M100" s="10"/>
      <c r="N100" s="10"/>
      <c r="O100" s="10"/>
      <c r="P100" s="10"/>
      <c r="Q100" s="10"/>
    </row>
    <row r="101" spans="1:17" x14ac:dyDescent="0.3">
      <c r="A101" s="115">
        <f t="shared" si="8"/>
        <v>85</v>
      </c>
      <c r="B101" s="116"/>
      <c r="C101" s="31">
        <f t="shared" si="9"/>
        <v>44652</v>
      </c>
      <c r="D101" s="32">
        <f t="shared" si="11"/>
        <v>435131.42010990193</v>
      </c>
      <c r="E101" s="32">
        <f t="shared" si="13"/>
        <v>1631.7428254121321</v>
      </c>
      <c r="F101" s="32">
        <f t="shared" si="14"/>
        <v>901.6837237172715</v>
      </c>
      <c r="G101" s="32">
        <f t="shared" si="10"/>
        <v>434229.73638618464</v>
      </c>
      <c r="H101" s="32">
        <f t="shared" si="12"/>
        <v>149570.99306218408</v>
      </c>
      <c r="I101" s="33">
        <f t="shared" si="15"/>
        <v>65770.26361381523</v>
      </c>
      <c r="J101" s="10"/>
      <c r="K101" s="10"/>
      <c r="L101" s="10"/>
      <c r="M101" s="10"/>
      <c r="N101" s="10"/>
      <c r="O101" s="10"/>
      <c r="P101" s="10"/>
      <c r="Q101" s="10"/>
    </row>
    <row r="102" spans="1:17" x14ac:dyDescent="0.3">
      <c r="A102" s="115">
        <f t="shared" si="8"/>
        <v>86</v>
      </c>
      <c r="B102" s="116"/>
      <c r="C102" s="31">
        <f t="shared" si="9"/>
        <v>44682</v>
      </c>
      <c r="D102" s="32">
        <f t="shared" si="11"/>
        <v>434229.73638618464</v>
      </c>
      <c r="E102" s="32">
        <f t="shared" si="13"/>
        <v>1628.3615114481922</v>
      </c>
      <c r="F102" s="32">
        <f t="shared" si="14"/>
        <v>905.06503768121138</v>
      </c>
      <c r="G102" s="32">
        <f t="shared" si="10"/>
        <v>433324.67134850344</v>
      </c>
      <c r="H102" s="32">
        <f t="shared" si="12"/>
        <v>151199.35457363227</v>
      </c>
      <c r="I102" s="33">
        <f t="shared" si="15"/>
        <v>66675.328651496442</v>
      </c>
      <c r="J102" s="10"/>
      <c r="K102" s="10"/>
      <c r="L102" s="10"/>
      <c r="M102" s="10"/>
      <c r="N102" s="10"/>
      <c r="O102" s="10"/>
      <c r="P102" s="10"/>
      <c r="Q102" s="10"/>
    </row>
    <row r="103" spans="1:17" x14ac:dyDescent="0.3">
      <c r="A103" s="115">
        <f t="shared" si="8"/>
        <v>87</v>
      </c>
      <c r="B103" s="116"/>
      <c r="C103" s="31">
        <f t="shared" si="9"/>
        <v>44713</v>
      </c>
      <c r="D103" s="32">
        <f t="shared" si="11"/>
        <v>433324.67134850344</v>
      </c>
      <c r="E103" s="32">
        <f t="shared" si="13"/>
        <v>1624.9675175568877</v>
      </c>
      <c r="F103" s="32">
        <f t="shared" si="14"/>
        <v>908.45903157251587</v>
      </c>
      <c r="G103" s="32">
        <f t="shared" si="10"/>
        <v>432416.21231693093</v>
      </c>
      <c r="H103" s="32">
        <f t="shared" si="12"/>
        <v>152824.32209118915</v>
      </c>
      <c r="I103" s="33">
        <f t="shared" si="15"/>
        <v>67583.787683068964</v>
      </c>
      <c r="J103" s="10"/>
      <c r="K103" s="10"/>
      <c r="L103" s="10"/>
      <c r="M103" s="10"/>
      <c r="N103" s="10"/>
      <c r="O103" s="10"/>
      <c r="P103" s="10"/>
      <c r="Q103" s="10"/>
    </row>
    <row r="104" spans="1:17" x14ac:dyDescent="0.3">
      <c r="A104" s="115">
        <f t="shared" si="8"/>
        <v>88</v>
      </c>
      <c r="B104" s="116"/>
      <c r="C104" s="31">
        <f t="shared" si="9"/>
        <v>44743</v>
      </c>
      <c r="D104" s="32">
        <f t="shared" si="11"/>
        <v>432416.21231693093</v>
      </c>
      <c r="E104" s="32">
        <f t="shared" si="13"/>
        <v>1621.5607961884909</v>
      </c>
      <c r="F104" s="32">
        <f t="shared" si="14"/>
        <v>911.86575294091267</v>
      </c>
      <c r="G104" s="32">
        <f t="shared" si="10"/>
        <v>431504.34656399</v>
      </c>
      <c r="H104" s="32">
        <f t="shared" si="12"/>
        <v>154445.88288737764</v>
      </c>
      <c r="I104" s="33">
        <f t="shared" si="15"/>
        <v>68495.653436009874</v>
      </c>
      <c r="J104" s="10"/>
      <c r="K104" s="10"/>
      <c r="L104" s="10"/>
      <c r="M104" s="10"/>
      <c r="N104" s="10"/>
      <c r="O104" s="10"/>
      <c r="P104" s="10"/>
      <c r="Q104" s="10"/>
    </row>
    <row r="105" spans="1:17" x14ac:dyDescent="0.3">
      <c r="A105" s="124">
        <f t="shared" si="8"/>
        <v>89</v>
      </c>
      <c r="B105" s="125"/>
      <c r="C105" s="38">
        <f t="shared" si="9"/>
        <v>44774</v>
      </c>
      <c r="D105" s="39">
        <f t="shared" si="11"/>
        <v>431504.34656399</v>
      </c>
      <c r="E105" s="39">
        <f t="shared" si="13"/>
        <v>1618.1412996149625</v>
      </c>
      <c r="F105" s="39">
        <f t="shared" si="14"/>
        <v>915.28524951444115</v>
      </c>
      <c r="G105" s="39">
        <f t="shared" si="10"/>
        <v>430589.06131447555</v>
      </c>
      <c r="H105" s="39">
        <f t="shared" si="12"/>
        <v>156064.02418699261</v>
      </c>
      <c r="I105" s="40">
        <f t="shared" si="15"/>
        <v>69410.938685524321</v>
      </c>
      <c r="J105" s="10"/>
      <c r="K105" s="10"/>
      <c r="L105" s="10"/>
      <c r="M105" s="10"/>
      <c r="N105" s="10"/>
      <c r="O105" s="10"/>
      <c r="P105" s="10"/>
      <c r="Q105" s="10"/>
    </row>
    <row r="106" spans="1:17" x14ac:dyDescent="0.3">
      <c r="A106" s="115">
        <f>A105+1</f>
        <v>90</v>
      </c>
      <c r="B106" s="116"/>
      <c r="C106" s="31">
        <f>IF(C105,DATE((YEAR(C105)-1900),MONTH(C105)+1,IF(DAY(C105)&gt;DAY(DATE((YEAR(C105)-1900),MONTH(C105)+2,1)-1),DAY(DATE((YEAR(C105)-1900),MONTH(C105)+2,1)-1),DAY(1))),"")</f>
        <v>44805</v>
      </c>
      <c r="D106" s="32">
        <f t="shared" si="11"/>
        <v>430589.06131447555</v>
      </c>
      <c r="E106" s="32">
        <f t="shared" si="13"/>
        <v>1614.7089799292833</v>
      </c>
      <c r="F106" s="32">
        <f t="shared" si="14"/>
        <v>918.71756920012035</v>
      </c>
      <c r="G106" s="32">
        <f t="shared" si="10"/>
        <v>429670.3437452754</v>
      </c>
      <c r="H106" s="32">
        <f t="shared" si="12"/>
        <v>157678.73316692188</v>
      </c>
      <c r="I106" s="33">
        <f>IF(F106,F106+I105,"")</f>
        <v>70329.656254724439</v>
      </c>
      <c r="J106" s="10"/>
      <c r="K106" s="10"/>
      <c r="L106" s="10"/>
      <c r="M106" s="10"/>
      <c r="N106" s="10"/>
      <c r="O106" s="10"/>
      <c r="P106" s="10"/>
      <c r="Q106" s="10"/>
    </row>
    <row r="107" spans="1:17" x14ac:dyDescent="0.3">
      <c r="A107" s="124">
        <f t="shared" ref="A107:A165" si="16">A106+1</f>
        <v>91</v>
      </c>
      <c r="B107" s="125"/>
      <c r="C107" s="38">
        <f t="shared" si="9"/>
        <v>44835</v>
      </c>
      <c r="D107" s="39">
        <f t="shared" si="11"/>
        <v>429670.3437452754</v>
      </c>
      <c r="E107" s="39">
        <f t="shared" si="13"/>
        <v>1611.2637890447827</v>
      </c>
      <c r="F107" s="39">
        <f t="shared" si="14"/>
        <v>922.16276008462091</v>
      </c>
      <c r="G107" s="39">
        <f t="shared" si="10"/>
        <v>428748.18098519079</v>
      </c>
      <c r="H107" s="39">
        <f t="shared" si="12"/>
        <v>159289.99695596666</v>
      </c>
      <c r="I107" s="40">
        <f t="shared" si="15"/>
        <v>71251.819014809065</v>
      </c>
      <c r="J107" s="10"/>
      <c r="K107" s="10"/>
      <c r="L107" s="10"/>
      <c r="M107" s="10"/>
      <c r="N107" s="10"/>
      <c r="O107" s="10"/>
      <c r="P107" s="10"/>
      <c r="Q107" s="10"/>
    </row>
    <row r="108" spans="1:17" x14ac:dyDescent="0.3">
      <c r="A108" s="115">
        <f t="shared" si="16"/>
        <v>92</v>
      </c>
      <c r="B108" s="116"/>
      <c r="C108" s="31">
        <f>IF(C107,DATE((YEAR(C107)-1900),MONTH(C107)+1,IF(DAY(C107)&gt;DAY(DATE((YEAR(C107)-1900),MONTH(C107)+2,1)-1),DAY(DATE((YEAR(C107)-1900),MONTH(C107)+2,1)-1),DAY(1))),"")</f>
        <v>44866</v>
      </c>
      <c r="D108" s="32">
        <f t="shared" si="11"/>
        <v>428748.18098519079</v>
      </c>
      <c r="E108" s="32">
        <f t="shared" si="13"/>
        <v>1607.8056786944653</v>
      </c>
      <c r="F108" s="32">
        <f t="shared" si="14"/>
        <v>925.6208704349383</v>
      </c>
      <c r="G108" s="32">
        <f t="shared" si="10"/>
        <v>427822.56011475588</v>
      </c>
      <c r="H108" s="32">
        <f t="shared" si="12"/>
        <v>160897.80263466114</v>
      </c>
      <c r="I108" s="33">
        <f>IF(F108,F108+I107,"")</f>
        <v>72177.439885244006</v>
      </c>
      <c r="J108" s="10"/>
      <c r="K108" s="10"/>
      <c r="L108" s="10"/>
      <c r="M108" s="10"/>
      <c r="N108" s="10"/>
      <c r="O108" s="10"/>
      <c r="P108" s="10"/>
      <c r="Q108" s="10"/>
    </row>
    <row r="109" spans="1:17" x14ac:dyDescent="0.3">
      <c r="A109" s="115">
        <f t="shared" si="16"/>
        <v>93</v>
      </c>
      <c r="B109" s="116"/>
      <c r="C109" s="31">
        <f t="shared" si="9"/>
        <v>44896</v>
      </c>
      <c r="D109" s="32">
        <f t="shared" si="11"/>
        <v>427822.56011475588</v>
      </c>
      <c r="E109" s="32">
        <f t="shared" si="13"/>
        <v>1604.3346004303344</v>
      </c>
      <c r="F109" s="32">
        <f t="shared" si="14"/>
        <v>929.09194869906923</v>
      </c>
      <c r="G109" s="32">
        <f t="shared" si="10"/>
        <v>426893.46816605679</v>
      </c>
      <c r="H109" s="32">
        <f t="shared" si="12"/>
        <v>162502.13723509148</v>
      </c>
      <c r="I109" s="33">
        <f t="shared" si="15"/>
        <v>73106.531833943081</v>
      </c>
      <c r="J109" s="10"/>
      <c r="K109" s="10"/>
      <c r="L109" s="10"/>
      <c r="M109" s="10"/>
      <c r="N109" s="10"/>
      <c r="O109" s="10"/>
      <c r="P109" s="10"/>
      <c r="Q109" s="10"/>
    </row>
    <row r="110" spans="1:17" x14ac:dyDescent="0.3">
      <c r="A110" s="115">
        <f t="shared" si="16"/>
        <v>94</v>
      </c>
      <c r="B110" s="116"/>
      <c r="C110" s="31">
        <f t="shared" si="9"/>
        <v>44927</v>
      </c>
      <c r="D110" s="32">
        <f t="shared" si="11"/>
        <v>426893.46816605679</v>
      </c>
      <c r="E110" s="32">
        <f t="shared" si="13"/>
        <v>1600.8505056227129</v>
      </c>
      <c r="F110" s="32">
        <f t="shared" si="14"/>
        <v>932.57604350669067</v>
      </c>
      <c r="G110" s="32">
        <f t="shared" si="10"/>
        <v>425960.89212255011</v>
      </c>
      <c r="H110" s="32">
        <f t="shared" si="12"/>
        <v>164102.98774071419</v>
      </c>
      <c r="I110" s="33">
        <f t="shared" si="15"/>
        <v>74039.107877449773</v>
      </c>
      <c r="J110" s="10"/>
      <c r="K110" s="10"/>
      <c r="L110" s="10"/>
      <c r="M110" s="10"/>
      <c r="N110" s="10"/>
      <c r="O110" s="10"/>
      <c r="P110" s="10"/>
      <c r="Q110" s="10"/>
    </row>
    <row r="111" spans="1:17" x14ac:dyDescent="0.3">
      <c r="A111" s="124">
        <f t="shared" si="16"/>
        <v>95</v>
      </c>
      <c r="B111" s="125"/>
      <c r="C111" s="38">
        <f t="shared" si="9"/>
        <v>44958</v>
      </c>
      <c r="D111" s="39">
        <f t="shared" si="11"/>
        <v>425960.89212255011</v>
      </c>
      <c r="E111" s="39">
        <f t="shared" si="13"/>
        <v>1597.3533454595629</v>
      </c>
      <c r="F111" s="39">
        <f t="shared" si="14"/>
        <v>936.07320366984072</v>
      </c>
      <c r="G111" s="39">
        <f t="shared" si="10"/>
        <v>425024.81891888025</v>
      </c>
      <c r="H111" s="39">
        <f t="shared" si="12"/>
        <v>165700.34108617375</v>
      </c>
      <c r="I111" s="40">
        <f t="shared" si="15"/>
        <v>74975.181081119619</v>
      </c>
      <c r="J111" s="10"/>
      <c r="K111" s="10"/>
      <c r="L111" s="10"/>
      <c r="M111" s="10"/>
      <c r="N111" s="10"/>
      <c r="O111" s="10"/>
      <c r="P111" s="10"/>
      <c r="Q111" s="10"/>
    </row>
    <row r="112" spans="1:17" x14ac:dyDescent="0.3">
      <c r="A112" s="115">
        <f t="shared" si="16"/>
        <v>96</v>
      </c>
      <c r="B112" s="116"/>
      <c r="C112" s="31">
        <f>IF(C111,DATE((YEAR(C111)-1900),MONTH(C111)+1,IF(DAY(C111)&gt;DAY(DATE((YEAR(C111)-1900),MONTH(C111)+2,1)-1),DAY(DATE((YEAR(C111)-1900),MONTH(C111)+2,1)-1),DAY(1))),"")</f>
        <v>44986</v>
      </c>
      <c r="D112" s="32">
        <f t="shared" si="11"/>
        <v>425024.81891888025</v>
      </c>
      <c r="E112" s="32">
        <f t="shared" si="13"/>
        <v>1593.8430709458009</v>
      </c>
      <c r="F112" s="32">
        <f t="shared" si="14"/>
        <v>939.58347818360267</v>
      </c>
      <c r="G112" s="32">
        <f t="shared" si="10"/>
        <v>424085.23544069665</v>
      </c>
      <c r="H112" s="32">
        <f t="shared" si="12"/>
        <v>167294.18415711954</v>
      </c>
      <c r="I112" s="33">
        <f>IF(F112,F112+I111,"")</f>
        <v>75914.764559303221</v>
      </c>
      <c r="J112" s="10"/>
      <c r="K112" s="10"/>
      <c r="L112" s="10"/>
      <c r="M112" s="10"/>
      <c r="N112" s="10"/>
      <c r="O112" s="10"/>
      <c r="P112" s="10"/>
      <c r="Q112" s="10"/>
    </row>
    <row r="113" spans="1:17" ht="15" thickBot="1" x14ac:dyDescent="0.35">
      <c r="A113" s="124">
        <f t="shared" si="16"/>
        <v>97</v>
      </c>
      <c r="B113" s="125"/>
      <c r="C113" s="38">
        <f t="shared" ref="C113:C171" si="17">IF(C112,DATE((YEAR(C112)-1900),MONTH(C112)+1,IF(DAY(C112)&gt;DAY(DATE((YEAR(C112)-1900),MONTH(C112)+2,1)-1),DAY(DATE((YEAR(C112)-1900),MONTH(C112)+2,1)-1),DAY(1))),"")</f>
        <v>45017</v>
      </c>
      <c r="D113" s="39">
        <f t="shared" si="11"/>
        <v>424085.23544069665</v>
      </c>
      <c r="E113" s="39">
        <f t="shared" si="13"/>
        <v>1590.3196329026123</v>
      </c>
      <c r="F113" s="39">
        <f t="shared" si="14"/>
        <v>943.10691622679133</v>
      </c>
      <c r="G113" s="39">
        <f t="shared" si="10"/>
        <v>423142.12852446985</v>
      </c>
      <c r="H113" s="39">
        <f t="shared" si="12"/>
        <v>168884.50379002217</v>
      </c>
      <c r="I113" s="40">
        <f t="shared" si="15"/>
        <v>76857.871475530017</v>
      </c>
      <c r="J113" s="10"/>
      <c r="K113" s="10"/>
      <c r="L113" s="10"/>
      <c r="M113" s="10"/>
      <c r="N113" s="10"/>
      <c r="O113" s="10"/>
      <c r="P113" s="10"/>
      <c r="Q113" s="10"/>
    </row>
    <row r="114" spans="1:17" ht="15" thickBot="1" x14ac:dyDescent="0.35">
      <c r="A114" s="44"/>
      <c r="B114" s="44"/>
      <c r="C114" s="45"/>
      <c r="D114" s="46"/>
      <c r="E114" s="46"/>
      <c r="F114" s="46"/>
      <c r="G114" s="46"/>
      <c r="H114" s="46"/>
      <c r="I114" s="46"/>
      <c r="J114" s="10"/>
      <c r="K114" s="10"/>
      <c r="L114" s="10"/>
      <c r="M114" s="10"/>
      <c r="N114" s="10"/>
      <c r="O114" s="10"/>
      <c r="P114" s="10"/>
      <c r="Q114" s="10"/>
    </row>
    <row r="115" spans="1:17" ht="21" thickBot="1" x14ac:dyDescent="0.35">
      <c r="A115" s="120" t="s">
        <v>52</v>
      </c>
      <c r="B115" s="121"/>
      <c r="C115" s="26" t="s">
        <v>53</v>
      </c>
      <c r="D115" s="26" t="s">
        <v>54</v>
      </c>
      <c r="E115" s="26" t="s">
        <v>55</v>
      </c>
      <c r="F115" s="26" t="s">
        <v>56</v>
      </c>
      <c r="G115" s="26" t="s">
        <v>57</v>
      </c>
      <c r="H115" s="26" t="s">
        <v>58</v>
      </c>
      <c r="I115" s="27" t="s">
        <v>59</v>
      </c>
      <c r="J115" s="10"/>
      <c r="K115" s="10"/>
      <c r="L115" s="10"/>
      <c r="M115" s="10"/>
      <c r="N115" s="10"/>
      <c r="O115" s="10"/>
      <c r="P115" s="10"/>
      <c r="Q115" s="10"/>
    </row>
    <row r="116" spans="1:17" x14ac:dyDescent="0.3">
      <c r="A116" s="115">
        <f>A113+1</f>
        <v>98</v>
      </c>
      <c r="B116" s="116"/>
      <c r="C116" s="31">
        <f>IF(C113,DATE((YEAR(C113)-1900),MONTH(C113)+1,IF(DAY(C113)&gt;DAY(DATE((YEAR(C113)-1900),MONTH(C113)+2,1)-1),DAY(DATE((YEAR(C113)-1900),MONTH(C113)+2,1)-1),DAY(1))),"")</f>
        <v>45047</v>
      </c>
      <c r="D116" s="32">
        <f>IF(D113,G113,"")</f>
        <v>423142.12852446985</v>
      </c>
      <c r="E116" s="32">
        <f t="shared" si="13"/>
        <v>1586.7829819667618</v>
      </c>
      <c r="F116" s="32">
        <f t="shared" si="14"/>
        <v>946.64356716264183</v>
      </c>
      <c r="G116" s="32">
        <f t="shared" ref="G116:G173" si="18">IF(AND(D116,F116),D116-F116,"")</f>
        <v>422195.48495730723</v>
      </c>
      <c r="H116" s="32">
        <f>IF(H113,H113+E116,"")</f>
        <v>170471.28677198893</v>
      </c>
      <c r="I116" s="33">
        <f>IF(F116,F116+I113,"")</f>
        <v>77804.515042692656</v>
      </c>
      <c r="J116" s="10"/>
      <c r="K116" s="10"/>
      <c r="L116" s="10"/>
      <c r="M116" s="10"/>
      <c r="N116" s="10"/>
      <c r="O116" s="10"/>
      <c r="P116" s="10"/>
      <c r="Q116" s="10"/>
    </row>
    <row r="117" spans="1:17" x14ac:dyDescent="0.3">
      <c r="A117" s="115">
        <f t="shared" si="16"/>
        <v>99</v>
      </c>
      <c r="B117" s="116"/>
      <c r="C117" s="31">
        <f t="shared" si="17"/>
        <v>45078</v>
      </c>
      <c r="D117" s="32">
        <f t="shared" ref="D117:D173" si="19">IF(D116,G116,"")</f>
        <v>422195.48495730723</v>
      </c>
      <c r="E117" s="32">
        <f t="shared" si="13"/>
        <v>1583.2330685899021</v>
      </c>
      <c r="F117" s="32">
        <f t="shared" si="14"/>
        <v>950.19348053950148</v>
      </c>
      <c r="G117" s="32">
        <f t="shared" si="18"/>
        <v>421245.29147676774</v>
      </c>
      <c r="H117" s="32">
        <f t="shared" ref="H117:H173" si="20">IF(H116,H116+E117,"")</f>
        <v>172054.51984057884</v>
      </c>
      <c r="I117" s="33">
        <f t="shared" si="15"/>
        <v>78754.708523232155</v>
      </c>
      <c r="J117" s="10"/>
      <c r="K117" s="10"/>
      <c r="L117" s="10"/>
      <c r="M117" s="10"/>
      <c r="N117" s="10"/>
      <c r="O117" s="10"/>
      <c r="P117" s="10"/>
      <c r="Q117" s="10"/>
    </row>
    <row r="118" spans="1:17" x14ac:dyDescent="0.3">
      <c r="A118" s="115">
        <f t="shared" si="16"/>
        <v>100</v>
      </c>
      <c r="B118" s="116"/>
      <c r="C118" s="31">
        <f t="shared" si="17"/>
        <v>45108</v>
      </c>
      <c r="D118" s="32">
        <f t="shared" si="19"/>
        <v>421245.29147676774</v>
      </c>
      <c r="E118" s="32">
        <f t="shared" si="13"/>
        <v>1579.669843037879</v>
      </c>
      <c r="F118" s="32">
        <f t="shared" si="14"/>
        <v>953.75670609152462</v>
      </c>
      <c r="G118" s="32">
        <f t="shared" si="18"/>
        <v>420291.53477067623</v>
      </c>
      <c r="H118" s="32">
        <f t="shared" si="20"/>
        <v>173634.18968361671</v>
      </c>
      <c r="I118" s="33">
        <f t="shared" si="15"/>
        <v>79708.465229323687</v>
      </c>
      <c r="J118" s="10"/>
      <c r="K118" s="10"/>
      <c r="L118" s="10"/>
      <c r="M118" s="10"/>
      <c r="N118" s="10"/>
      <c r="O118" s="10"/>
      <c r="P118" s="10"/>
      <c r="Q118" s="10"/>
    </row>
    <row r="119" spans="1:17" x14ac:dyDescent="0.3">
      <c r="A119" s="115">
        <f t="shared" si="16"/>
        <v>101</v>
      </c>
      <c r="B119" s="116"/>
      <c r="C119" s="31">
        <f t="shared" si="17"/>
        <v>45139</v>
      </c>
      <c r="D119" s="32">
        <f t="shared" si="19"/>
        <v>420291.53477067623</v>
      </c>
      <c r="E119" s="32">
        <f t="shared" si="13"/>
        <v>1576.0932553900359</v>
      </c>
      <c r="F119" s="32">
        <f t="shared" si="14"/>
        <v>957.33329373936772</v>
      </c>
      <c r="G119" s="32">
        <f t="shared" si="18"/>
        <v>419334.20147693687</v>
      </c>
      <c r="H119" s="32">
        <f t="shared" si="20"/>
        <v>175210.28293900675</v>
      </c>
      <c r="I119" s="33">
        <f t="shared" si="15"/>
        <v>80665.798523063058</v>
      </c>
      <c r="J119" s="10"/>
      <c r="K119" s="10"/>
      <c r="L119" s="10"/>
      <c r="M119" s="10"/>
      <c r="N119" s="10"/>
      <c r="O119" s="10"/>
      <c r="P119" s="10"/>
      <c r="Q119" s="10"/>
    </row>
    <row r="120" spans="1:17" x14ac:dyDescent="0.3">
      <c r="A120" s="115">
        <f t="shared" si="16"/>
        <v>102</v>
      </c>
      <c r="B120" s="116"/>
      <c r="C120" s="31">
        <f t="shared" si="17"/>
        <v>45170</v>
      </c>
      <c r="D120" s="32">
        <f t="shared" si="19"/>
        <v>419334.20147693687</v>
      </c>
      <c r="E120" s="32">
        <f t="shared" si="13"/>
        <v>1572.5032555385133</v>
      </c>
      <c r="F120" s="32">
        <f t="shared" si="14"/>
        <v>960.92329359089035</v>
      </c>
      <c r="G120" s="32">
        <f t="shared" si="18"/>
        <v>418373.27818334597</v>
      </c>
      <c r="H120" s="32">
        <f t="shared" si="20"/>
        <v>176782.78619454528</v>
      </c>
      <c r="I120" s="33">
        <f t="shared" si="15"/>
        <v>81626.721816653953</v>
      </c>
      <c r="J120" s="10"/>
      <c r="K120" s="10"/>
      <c r="L120" s="10"/>
      <c r="M120" s="10"/>
      <c r="N120" s="10"/>
      <c r="O120" s="10"/>
      <c r="P120" s="10"/>
      <c r="Q120" s="10"/>
    </row>
    <row r="121" spans="1:17" x14ac:dyDescent="0.3">
      <c r="A121" s="115">
        <f t="shared" si="16"/>
        <v>103</v>
      </c>
      <c r="B121" s="116"/>
      <c r="C121" s="31">
        <f t="shared" si="17"/>
        <v>45200</v>
      </c>
      <c r="D121" s="32">
        <f t="shared" si="19"/>
        <v>418373.27818334597</v>
      </c>
      <c r="E121" s="32">
        <f t="shared" si="13"/>
        <v>1568.8997931875474</v>
      </c>
      <c r="F121" s="32">
        <f t="shared" si="14"/>
        <v>964.52675594185621</v>
      </c>
      <c r="G121" s="32">
        <f t="shared" si="18"/>
        <v>417408.75142740412</v>
      </c>
      <c r="H121" s="32">
        <f t="shared" si="20"/>
        <v>178351.68598773281</v>
      </c>
      <c r="I121" s="33">
        <f t="shared" si="15"/>
        <v>82591.24857259581</v>
      </c>
      <c r="J121" s="10"/>
      <c r="K121" s="10"/>
      <c r="L121" s="10"/>
      <c r="M121" s="10"/>
      <c r="N121" s="10"/>
      <c r="O121" s="10"/>
      <c r="P121" s="10"/>
      <c r="Q121" s="10"/>
    </row>
    <row r="122" spans="1:17" x14ac:dyDescent="0.3">
      <c r="A122" s="115">
        <f t="shared" si="16"/>
        <v>104</v>
      </c>
      <c r="B122" s="116"/>
      <c r="C122" s="31">
        <f t="shared" si="17"/>
        <v>45231</v>
      </c>
      <c r="D122" s="32">
        <f t="shared" si="19"/>
        <v>417408.75142740412</v>
      </c>
      <c r="E122" s="32">
        <f t="shared" si="13"/>
        <v>1565.2828178527654</v>
      </c>
      <c r="F122" s="32">
        <f t="shared" si="14"/>
        <v>968.14373127663816</v>
      </c>
      <c r="G122" s="32">
        <f t="shared" si="18"/>
        <v>416440.6076961275</v>
      </c>
      <c r="H122" s="32">
        <f t="shared" si="20"/>
        <v>179916.96880558558</v>
      </c>
      <c r="I122" s="33">
        <f t="shared" si="15"/>
        <v>83559.392303872446</v>
      </c>
      <c r="J122" s="10"/>
      <c r="K122" s="10"/>
      <c r="L122" s="10"/>
      <c r="M122" s="10"/>
      <c r="N122" s="10"/>
      <c r="O122" s="10"/>
      <c r="P122" s="10"/>
      <c r="Q122" s="10"/>
    </row>
    <row r="123" spans="1:17" x14ac:dyDescent="0.3">
      <c r="A123" s="115">
        <f t="shared" si="16"/>
        <v>105</v>
      </c>
      <c r="B123" s="116"/>
      <c r="C123" s="31">
        <f t="shared" si="17"/>
        <v>45261</v>
      </c>
      <c r="D123" s="32">
        <f t="shared" si="19"/>
        <v>416440.6076961275</v>
      </c>
      <c r="E123" s="32">
        <f t="shared" si="13"/>
        <v>1561.652278860478</v>
      </c>
      <c r="F123" s="32">
        <f t="shared" si="14"/>
        <v>971.77427026892565</v>
      </c>
      <c r="G123" s="32">
        <f t="shared" si="18"/>
        <v>415468.83342585858</v>
      </c>
      <c r="H123" s="32">
        <f t="shared" si="20"/>
        <v>181478.62108444606</v>
      </c>
      <c r="I123" s="33">
        <f t="shared" si="15"/>
        <v>84531.166574141374</v>
      </c>
      <c r="J123" s="10"/>
      <c r="K123" s="10"/>
      <c r="L123" s="10"/>
      <c r="M123" s="10"/>
      <c r="N123" s="10"/>
      <c r="O123" s="10"/>
      <c r="P123" s="10"/>
      <c r="Q123" s="10"/>
    </row>
    <row r="124" spans="1:17" x14ac:dyDescent="0.3">
      <c r="A124" s="115">
        <f t="shared" si="16"/>
        <v>106</v>
      </c>
      <c r="B124" s="116"/>
      <c r="C124" s="31">
        <f t="shared" si="17"/>
        <v>45292</v>
      </c>
      <c r="D124" s="32">
        <f t="shared" si="19"/>
        <v>415468.83342585858</v>
      </c>
      <c r="E124" s="32">
        <f t="shared" si="13"/>
        <v>1558.0081253469696</v>
      </c>
      <c r="F124" s="32">
        <f t="shared" si="14"/>
        <v>975.41842378243405</v>
      </c>
      <c r="G124" s="32">
        <f t="shared" si="18"/>
        <v>414493.41500207613</v>
      </c>
      <c r="H124" s="32">
        <f t="shared" si="20"/>
        <v>183036.62920979303</v>
      </c>
      <c r="I124" s="33">
        <f t="shared" si="15"/>
        <v>85506.584997923812</v>
      </c>
      <c r="J124" s="10"/>
      <c r="K124" s="10"/>
      <c r="L124" s="10"/>
      <c r="M124" s="10"/>
      <c r="N124" s="10"/>
      <c r="O124" s="10"/>
      <c r="P124" s="10"/>
      <c r="Q124" s="10"/>
    </row>
    <row r="125" spans="1:17" x14ac:dyDescent="0.3">
      <c r="A125" s="115">
        <f t="shared" si="16"/>
        <v>107</v>
      </c>
      <c r="B125" s="116"/>
      <c r="C125" s="31">
        <f t="shared" si="17"/>
        <v>45323</v>
      </c>
      <c r="D125" s="32">
        <f t="shared" si="19"/>
        <v>414493.41500207613</v>
      </c>
      <c r="E125" s="32">
        <f t="shared" si="13"/>
        <v>1554.3503062577854</v>
      </c>
      <c r="F125" s="32">
        <f t="shared" si="14"/>
        <v>979.07624287161821</v>
      </c>
      <c r="G125" s="32">
        <f t="shared" si="18"/>
        <v>413514.33875920449</v>
      </c>
      <c r="H125" s="32">
        <f t="shared" si="20"/>
        <v>184590.97951605081</v>
      </c>
      <c r="I125" s="33">
        <f t="shared" si="15"/>
        <v>86485.661240795424</v>
      </c>
      <c r="J125" s="10"/>
      <c r="K125" s="10"/>
      <c r="L125" s="10"/>
      <c r="M125" s="10"/>
      <c r="N125" s="10"/>
      <c r="O125" s="10"/>
      <c r="P125" s="10"/>
      <c r="Q125" s="10"/>
    </row>
    <row r="126" spans="1:17" x14ac:dyDescent="0.3">
      <c r="A126" s="115">
        <f t="shared" si="16"/>
        <v>108</v>
      </c>
      <c r="B126" s="116"/>
      <c r="C126" s="31">
        <f t="shared" si="17"/>
        <v>45352</v>
      </c>
      <c r="D126" s="32">
        <f t="shared" si="19"/>
        <v>413514.33875920449</v>
      </c>
      <c r="E126" s="32">
        <f t="shared" si="13"/>
        <v>1550.6787703470168</v>
      </c>
      <c r="F126" s="32">
        <f t="shared" si="14"/>
        <v>982.74777878238683</v>
      </c>
      <c r="G126" s="32">
        <f t="shared" si="18"/>
        <v>412531.5909804221</v>
      </c>
      <c r="H126" s="32">
        <f t="shared" si="20"/>
        <v>186141.65828639781</v>
      </c>
      <c r="I126" s="33">
        <f t="shared" si="15"/>
        <v>87468.409019577812</v>
      </c>
      <c r="J126" s="10"/>
      <c r="K126" s="10"/>
      <c r="L126" s="10"/>
      <c r="M126" s="10"/>
      <c r="N126" s="10"/>
      <c r="O126" s="10"/>
      <c r="P126" s="10"/>
      <c r="Q126" s="10"/>
    </row>
    <row r="127" spans="1:17" x14ac:dyDescent="0.3">
      <c r="A127" s="115">
        <f t="shared" si="16"/>
        <v>109</v>
      </c>
      <c r="B127" s="116"/>
      <c r="C127" s="31">
        <f t="shared" si="17"/>
        <v>45383</v>
      </c>
      <c r="D127" s="32">
        <f t="shared" si="19"/>
        <v>412531.5909804221</v>
      </c>
      <c r="E127" s="32">
        <f t="shared" si="13"/>
        <v>1546.9934661765828</v>
      </c>
      <c r="F127" s="32">
        <f t="shared" si="14"/>
        <v>986.43308295282077</v>
      </c>
      <c r="G127" s="32">
        <f t="shared" si="18"/>
        <v>411545.1578974693</v>
      </c>
      <c r="H127" s="32">
        <f t="shared" si="20"/>
        <v>187688.6517525744</v>
      </c>
      <c r="I127" s="33">
        <f t="shared" si="15"/>
        <v>88454.842102530631</v>
      </c>
      <c r="J127" s="10"/>
      <c r="K127" s="10"/>
      <c r="L127" s="10"/>
      <c r="M127" s="10"/>
      <c r="N127" s="10"/>
      <c r="O127" s="10"/>
      <c r="P127" s="10"/>
      <c r="Q127" s="10"/>
    </row>
    <row r="128" spans="1:17" x14ac:dyDescent="0.3">
      <c r="A128" s="115">
        <f t="shared" si="16"/>
        <v>110</v>
      </c>
      <c r="B128" s="116"/>
      <c r="C128" s="31">
        <f t="shared" si="17"/>
        <v>45413</v>
      </c>
      <c r="D128" s="32">
        <f t="shared" si="19"/>
        <v>411545.1578974693</v>
      </c>
      <c r="E128" s="32">
        <f t="shared" si="13"/>
        <v>1543.2943421155098</v>
      </c>
      <c r="F128" s="32">
        <f t="shared" si="14"/>
        <v>990.13220701389378</v>
      </c>
      <c r="G128" s="32">
        <f t="shared" si="18"/>
        <v>410555.0256904554</v>
      </c>
      <c r="H128" s="32">
        <f t="shared" si="20"/>
        <v>189231.94609468992</v>
      </c>
      <c r="I128" s="33">
        <f t="shared" si="15"/>
        <v>89444.97430954453</v>
      </c>
      <c r="J128" s="10"/>
      <c r="K128" s="10"/>
      <c r="L128" s="10"/>
      <c r="M128" s="10"/>
      <c r="N128" s="10"/>
      <c r="O128" s="10"/>
      <c r="P128" s="10"/>
      <c r="Q128" s="10"/>
    </row>
    <row r="129" spans="1:17" x14ac:dyDescent="0.3">
      <c r="A129" s="115">
        <f t="shared" si="16"/>
        <v>111</v>
      </c>
      <c r="B129" s="116"/>
      <c r="C129" s="31">
        <f t="shared" si="17"/>
        <v>45444</v>
      </c>
      <c r="D129" s="32">
        <f t="shared" si="19"/>
        <v>410555.0256904554</v>
      </c>
      <c r="E129" s="32">
        <f t="shared" si="13"/>
        <v>1539.5813463392076</v>
      </c>
      <c r="F129" s="32">
        <f t="shared" si="14"/>
        <v>993.84520279019603</v>
      </c>
      <c r="G129" s="32">
        <f t="shared" si="18"/>
        <v>409561.18048766517</v>
      </c>
      <c r="H129" s="32">
        <f t="shared" si="20"/>
        <v>190771.52744102912</v>
      </c>
      <c r="I129" s="33">
        <f t="shared" si="15"/>
        <v>90438.819512334725</v>
      </c>
      <c r="J129" s="10"/>
      <c r="K129" s="10"/>
      <c r="L129" s="10"/>
      <c r="M129" s="10"/>
      <c r="N129" s="10"/>
      <c r="O129" s="10"/>
      <c r="P129" s="10"/>
      <c r="Q129" s="10"/>
    </row>
    <row r="130" spans="1:17" x14ac:dyDescent="0.3">
      <c r="A130" s="115">
        <f t="shared" si="16"/>
        <v>112</v>
      </c>
      <c r="B130" s="116"/>
      <c r="C130" s="31">
        <f t="shared" si="17"/>
        <v>45474</v>
      </c>
      <c r="D130" s="32">
        <f t="shared" si="19"/>
        <v>409561.18048766517</v>
      </c>
      <c r="E130" s="32">
        <f t="shared" si="13"/>
        <v>1535.8544268287444</v>
      </c>
      <c r="F130" s="32">
        <f t="shared" si="14"/>
        <v>997.5721223006592</v>
      </c>
      <c r="G130" s="32">
        <f t="shared" si="18"/>
        <v>408563.60836536449</v>
      </c>
      <c r="H130" s="32">
        <f t="shared" si="20"/>
        <v>192307.38186785785</v>
      </c>
      <c r="I130" s="33">
        <f t="shared" si="15"/>
        <v>91436.39163463538</v>
      </c>
      <c r="J130" s="10"/>
      <c r="K130" s="10"/>
      <c r="L130" s="10"/>
      <c r="M130" s="10"/>
      <c r="N130" s="10"/>
      <c r="O130" s="10"/>
      <c r="P130" s="10"/>
      <c r="Q130" s="10"/>
    </row>
    <row r="131" spans="1:17" x14ac:dyDescent="0.3">
      <c r="A131" s="115">
        <f t="shared" si="16"/>
        <v>113</v>
      </c>
      <c r="B131" s="116"/>
      <c r="C131" s="31">
        <f t="shared" si="17"/>
        <v>45505</v>
      </c>
      <c r="D131" s="32">
        <f t="shared" si="19"/>
        <v>408563.60836536449</v>
      </c>
      <c r="E131" s="32">
        <f t="shared" si="13"/>
        <v>1532.1135313701168</v>
      </c>
      <c r="F131" s="32">
        <f t="shared" si="14"/>
        <v>1001.3130177592868</v>
      </c>
      <c r="G131" s="32">
        <f t="shared" si="18"/>
        <v>407562.29534760519</v>
      </c>
      <c r="H131" s="32">
        <f t="shared" si="20"/>
        <v>193839.49539922798</v>
      </c>
      <c r="I131" s="33">
        <f t="shared" si="15"/>
        <v>92437.704652394663</v>
      </c>
      <c r="J131" s="10"/>
      <c r="K131" s="10"/>
      <c r="L131" s="10"/>
      <c r="M131" s="10"/>
      <c r="N131" s="10"/>
      <c r="O131" s="10"/>
      <c r="P131" s="10"/>
      <c r="Q131" s="10"/>
    </row>
    <row r="132" spans="1:17" x14ac:dyDescent="0.3">
      <c r="A132" s="115">
        <f t="shared" si="16"/>
        <v>114</v>
      </c>
      <c r="B132" s="116"/>
      <c r="C132" s="31">
        <f t="shared" si="17"/>
        <v>45536</v>
      </c>
      <c r="D132" s="32">
        <f t="shared" si="19"/>
        <v>407562.29534760519</v>
      </c>
      <c r="E132" s="32">
        <f t="shared" si="13"/>
        <v>1528.3586075535195</v>
      </c>
      <c r="F132" s="32">
        <f t="shared" si="14"/>
        <v>1005.0679415758841</v>
      </c>
      <c r="G132" s="32">
        <f t="shared" si="18"/>
        <v>406557.2274060293</v>
      </c>
      <c r="H132" s="32">
        <f t="shared" si="20"/>
        <v>195367.8540067815</v>
      </c>
      <c r="I132" s="33">
        <f t="shared" si="15"/>
        <v>93442.772593970541</v>
      </c>
      <c r="J132" s="10"/>
      <c r="K132" s="10"/>
      <c r="L132" s="10"/>
      <c r="M132" s="10"/>
      <c r="N132" s="10"/>
      <c r="O132" s="10"/>
      <c r="P132" s="10"/>
      <c r="Q132" s="10"/>
    </row>
    <row r="133" spans="1:17" x14ac:dyDescent="0.3">
      <c r="A133" s="115">
        <f t="shared" si="16"/>
        <v>115</v>
      </c>
      <c r="B133" s="116"/>
      <c r="C133" s="31">
        <f t="shared" si="17"/>
        <v>45566</v>
      </c>
      <c r="D133" s="32">
        <f t="shared" si="19"/>
        <v>406557.2274060293</v>
      </c>
      <c r="E133" s="32">
        <f t="shared" si="13"/>
        <v>1524.5896027726099</v>
      </c>
      <c r="F133" s="32">
        <f t="shared" si="14"/>
        <v>1008.8369463567938</v>
      </c>
      <c r="G133" s="32">
        <f t="shared" si="18"/>
        <v>405548.39045967249</v>
      </c>
      <c r="H133" s="32">
        <f t="shared" si="20"/>
        <v>196892.44360955412</v>
      </c>
      <c r="I133" s="33">
        <f t="shared" si="15"/>
        <v>94451.609540327336</v>
      </c>
      <c r="J133" s="10"/>
      <c r="K133" s="10"/>
      <c r="L133" s="10"/>
      <c r="M133" s="10"/>
      <c r="N133" s="10"/>
      <c r="O133" s="10"/>
      <c r="P133" s="10"/>
      <c r="Q133" s="10"/>
    </row>
    <row r="134" spans="1:17" x14ac:dyDescent="0.3">
      <c r="A134" s="115">
        <f t="shared" si="16"/>
        <v>116</v>
      </c>
      <c r="B134" s="116"/>
      <c r="C134" s="31">
        <f t="shared" si="17"/>
        <v>45597</v>
      </c>
      <c r="D134" s="32">
        <f t="shared" si="19"/>
        <v>405548.39045967249</v>
      </c>
      <c r="E134" s="32">
        <f t="shared" si="13"/>
        <v>1520.8064642237719</v>
      </c>
      <c r="F134" s="32">
        <f t="shared" si="14"/>
        <v>1012.6200849056318</v>
      </c>
      <c r="G134" s="32">
        <f t="shared" si="18"/>
        <v>404535.77037476684</v>
      </c>
      <c r="H134" s="32">
        <f t="shared" si="20"/>
        <v>198413.25007377789</v>
      </c>
      <c r="I134" s="33">
        <f t="shared" si="15"/>
        <v>95464.229625232969</v>
      </c>
      <c r="J134" s="10"/>
      <c r="K134" s="10"/>
      <c r="L134" s="10"/>
      <c r="M134" s="10"/>
      <c r="N134" s="10"/>
      <c r="O134" s="10"/>
      <c r="P134" s="10"/>
      <c r="Q134" s="10"/>
    </row>
    <row r="135" spans="1:17" x14ac:dyDescent="0.3">
      <c r="A135" s="115">
        <f t="shared" si="16"/>
        <v>117</v>
      </c>
      <c r="B135" s="116"/>
      <c r="C135" s="31">
        <f t="shared" si="17"/>
        <v>45627</v>
      </c>
      <c r="D135" s="32">
        <f t="shared" si="19"/>
        <v>404535.77037476684</v>
      </c>
      <c r="E135" s="32">
        <f t="shared" si="13"/>
        <v>1517.0091389053755</v>
      </c>
      <c r="F135" s="32">
        <f t="shared" si="14"/>
        <v>1016.4174102240281</v>
      </c>
      <c r="G135" s="32">
        <f t="shared" si="18"/>
        <v>403519.35296454281</v>
      </c>
      <c r="H135" s="32">
        <f t="shared" si="20"/>
        <v>199930.25921268328</v>
      </c>
      <c r="I135" s="33">
        <f t="shared" si="15"/>
        <v>96480.64703545699</v>
      </c>
      <c r="J135" s="10"/>
      <c r="K135" s="10"/>
      <c r="L135" s="10"/>
      <c r="M135" s="10"/>
      <c r="N135" s="10"/>
      <c r="O135" s="10"/>
      <c r="P135" s="10"/>
      <c r="Q135" s="10"/>
    </row>
    <row r="136" spans="1:17" x14ac:dyDescent="0.3">
      <c r="A136" s="115">
        <f t="shared" si="16"/>
        <v>118</v>
      </c>
      <c r="B136" s="116"/>
      <c r="C136" s="31">
        <f t="shared" si="17"/>
        <v>45658</v>
      </c>
      <c r="D136" s="32">
        <f t="shared" si="19"/>
        <v>403519.35296454281</v>
      </c>
      <c r="E136" s="32">
        <f t="shared" si="13"/>
        <v>1513.1975736170355</v>
      </c>
      <c r="F136" s="32">
        <f t="shared" si="14"/>
        <v>1020.2289755123682</v>
      </c>
      <c r="G136" s="32">
        <f t="shared" si="18"/>
        <v>402499.12398903043</v>
      </c>
      <c r="H136" s="32">
        <f t="shared" si="20"/>
        <v>201443.45678630032</v>
      </c>
      <c r="I136" s="33">
        <f t="shared" si="15"/>
        <v>97500.876010969354</v>
      </c>
      <c r="J136" s="10"/>
      <c r="K136" s="10"/>
      <c r="L136" s="10"/>
      <c r="M136" s="10"/>
      <c r="N136" s="10"/>
      <c r="O136" s="10"/>
      <c r="P136" s="10"/>
      <c r="Q136" s="10"/>
    </row>
    <row r="137" spans="1:17" x14ac:dyDescent="0.3">
      <c r="A137" s="115">
        <f t="shared" si="16"/>
        <v>119</v>
      </c>
      <c r="B137" s="116"/>
      <c r="C137" s="31">
        <f t="shared" si="17"/>
        <v>45689</v>
      </c>
      <c r="D137" s="32">
        <f t="shared" si="19"/>
        <v>402499.12398903043</v>
      </c>
      <c r="E137" s="32">
        <f t="shared" si="13"/>
        <v>1509.371714958864</v>
      </c>
      <c r="F137" s="32">
        <f t="shared" si="14"/>
        <v>1024.0548341705396</v>
      </c>
      <c r="G137" s="32">
        <f t="shared" si="18"/>
        <v>401475.06915485987</v>
      </c>
      <c r="H137" s="32">
        <f t="shared" si="20"/>
        <v>202952.82850125918</v>
      </c>
      <c r="I137" s="33">
        <f t="shared" si="15"/>
        <v>98524.930845139897</v>
      </c>
      <c r="J137" s="10"/>
      <c r="K137" s="10"/>
      <c r="L137" s="10"/>
      <c r="M137" s="10"/>
      <c r="N137" s="10"/>
      <c r="O137" s="10"/>
      <c r="P137" s="10"/>
      <c r="Q137" s="10"/>
    </row>
    <row r="138" spans="1:17" x14ac:dyDescent="0.3">
      <c r="A138" s="115">
        <f t="shared" si="16"/>
        <v>120</v>
      </c>
      <c r="B138" s="116"/>
      <c r="C138" s="31">
        <f t="shared" si="17"/>
        <v>45717</v>
      </c>
      <c r="D138" s="32">
        <f t="shared" si="19"/>
        <v>401475.06915485987</v>
      </c>
      <c r="E138" s="32">
        <f t="shared" si="13"/>
        <v>1505.5315093307245</v>
      </c>
      <c r="F138" s="32">
        <f t="shared" si="14"/>
        <v>1027.8950397986791</v>
      </c>
      <c r="G138" s="32">
        <f t="shared" si="18"/>
        <v>400447.17411506118</v>
      </c>
      <c r="H138" s="32">
        <f t="shared" si="20"/>
        <v>204458.36001058991</v>
      </c>
      <c r="I138" s="33">
        <f t="shared" si="15"/>
        <v>99552.825884938575</v>
      </c>
      <c r="J138" s="10"/>
      <c r="K138" s="10"/>
      <c r="L138" s="10"/>
      <c r="M138" s="10"/>
      <c r="N138" s="10"/>
      <c r="O138" s="10"/>
      <c r="P138" s="10"/>
      <c r="Q138" s="10"/>
    </row>
    <row r="139" spans="1:17" x14ac:dyDescent="0.3">
      <c r="A139" s="115">
        <f t="shared" si="16"/>
        <v>121</v>
      </c>
      <c r="B139" s="116"/>
      <c r="C139" s="31">
        <f t="shared" si="17"/>
        <v>45748</v>
      </c>
      <c r="D139" s="32">
        <f t="shared" si="19"/>
        <v>400447.17411506118</v>
      </c>
      <c r="E139" s="32">
        <f t="shared" si="13"/>
        <v>1501.6769029314794</v>
      </c>
      <c r="F139" s="32">
        <f t="shared" si="14"/>
        <v>1031.7496461979242</v>
      </c>
      <c r="G139" s="32">
        <f t="shared" si="18"/>
        <v>399415.42446886323</v>
      </c>
      <c r="H139" s="32">
        <f t="shared" si="20"/>
        <v>205960.03691352138</v>
      </c>
      <c r="I139" s="33">
        <f t="shared" si="15"/>
        <v>100584.57553113649</v>
      </c>
      <c r="J139" s="10"/>
      <c r="K139" s="10"/>
      <c r="L139" s="10"/>
      <c r="M139" s="10"/>
      <c r="N139" s="10"/>
      <c r="O139" s="10"/>
      <c r="P139" s="10"/>
      <c r="Q139" s="10"/>
    </row>
    <row r="140" spans="1:17" x14ac:dyDescent="0.3">
      <c r="A140" s="115">
        <f t="shared" si="16"/>
        <v>122</v>
      </c>
      <c r="B140" s="116"/>
      <c r="C140" s="31">
        <f t="shared" si="17"/>
        <v>45778</v>
      </c>
      <c r="D140" s="32">
        <f t="shared" si="19"/>
        <v>399415.42446886323</v>
      </c>
      <c r="E140" s="32">
        <f t="shared" si="13"/>
        <v>1497.8078417582371</v>
      </c>
      <c r="F140" s="32">
        <f t="shared" si="14"/>
        <v>1035.6187073711665</v>
      </c>
      <c r="G140" s="32">
        <f t="shared" si="18"/>
        <v>398379.80576149205</v>
      </c>
      <c r="H140" s="32">
        <f t="shared" si="20"/>
        <v>207457.84475527963</v>
      </c>
      <c r="I140" s="33">
        <f t="shared" si="15"/>
        <v>101620.19423850765</v>
      </c>
      <c r="J140" s="10"/>
      <c r="K140" s="10"/>
      <c r="L140" s="10"/>
      <c r="M140" s="10"/>
      <c r="N140" s="10"/>
      <c r="O140" s="10"/>
      <c r="P140" s="10"/>
      <c r="Q140" s="10"/>
    </row>
    <row r="141" spans="1:17" x14ac:dyDescent="0.3">
      <c r="A141" s="115">
        <f t="shared" si="16"/>
        <v>123</v>
      </c>
      <c r="B141" s="116"/>
      <c r="C141" s="31">
        <f t="shared" si="17"/>
        <v>45809</v>
      </c>
      <c r="D141" s="32">
        <f t="shared" si="19"/>
        <v>398379.80576149205</v>
      </c>
      <c r="E141" s="32">
        <f t="shared" si="13"/>
        <v>1493.9242716055951</v>
      </c>
      <c r="F141" s="32">
        <f t="shared" si="14"/>
        <v>1039.5022775238085</v>
      </c>
      <c r="G141" s="32">
        <f t="shared" si="18"/>
        <v>397340.30348396825</v>
      </c>
      <c r="H141" s="32">
        <f t="shared" si="20"/>
        <v>208951.76902688522</v>
      </c>
      <c r="I141" s="33">
        <f t="shared" si="15"/>
        <v>102659.69651603146</v>
      </c>
      <c r="J141" s="10"/>
      <c r="K141" s="10"/>
      <c r="L141" s="10"/>
      <c r="M141" s="10"/>
      <c r="N141" s="10"/>
      <c r="O141" s="10"/>
      <c r="P141" s="10"/>
      <c r="Q141" s="10"/>
    </row>
    <row r="142" spans="1:17" x14ac:dyDescent="0.3">
      <c r="A142" s="115">
        <f t="shared" si="16"/>
        <v>124</v>
      </c>
      <c r="B142" s="116"/>
      <c r="C142" s="31">
        <f t="shared" si="17"/>
        <v>45839</v>
      </c>
      <c r="D142" s="32">
        <f t="shared" si="19"/>
        <v>397340.30348396825</v>
      </c>
      <c r="E142" s="32">
        <f t="shared" si="13"/>
        <v>1490.0261380648808</v>
      </c>
      <c r="F142" s="32">
        <f t="shared" si="14"/>
        <v>1043.4004110645228</v>
      </c>
      <c r="G142" s="32">
        <f t="shared" si="18"/>
        <v>396296.90307290375</v>
      </c>
      <c r="H142" s="32">
        <f t="shared" si="20"/>
        <v>210441.7951649501</v>
      </c>
      <c r="I142" s="33">
        <f t="shared" si="15"/>
        <v>103703.09692709598</v>
      </c>
      <c r="J142" s="10"/>
      <c r="K142" s="10"/>
      <c r="L142" s="10"/>
      <c r="M142" s="10"/>
      <c r="N142" s="10"/>
      <c r="O142" s="10"/>
      <c r="P142" s="10"/>
      <c r="Q142" s="10"/>
    </row>
    <row r="143" spans="1:17" x14ac:dyDescent="0.3">
      <c r="A143" s="115">
        <f t="shared" si="16"/>
        <v>125</v>
      </c>
      <c r="B143" s="116"/>
      <c r="C143" s="31">
        <f t="shared" si="17"/>
        <v>45870</v>
      </c>
      <c r="D143" s="32">
        <f t="shared" si="19"/>
        <v>396296.90307290375</v>
      </c>
      <c r="E143" s="32">
        <f t="shared" ref="E143:E206" si="21">IF(D143,($E$6/12)*D143,"")</f>
        <v>1486.113386523389</v>
      </c>
      <c r="F143" s="32">
        <f t="shared" si="14"/>
        <v>1047.3131626060147</v>
      </c>
      <c r="G143" s="32">
        <f t="shared" si="18"/>
        <v>395249.58991029771</v>
      </c>
      <c r="H143" s="32">
        <f t="shared" si="20"/>
        <v>211927.90855147349</v>
      </c>
      <c r="I143" s="33">
        <f t="shared" si="15"/>
        <v>104750.410089702</v>
      </c>
      <c r="J143" s="10"/>
      <c r="K143" s="10"/>
      <c r="L143" s="10"/>
      <c r="M143" s="10"/>
      <c r="N143" s="10"/>
      <c r="O143" s="10"/>
      <c r="P143" s="10"/>
      <c r="Q143" s="10"/>
    </row>
    <row r="144" spans="1:17" x14ac:dyDescent="0.3">
      <c r="A144" s="115">
        <f t="shared" si="16"/>
        <v>126</v>
      </c>
      <c r="B144" s="116"/>
      <c r="C144" s="31">
        <f t="shared" si="17"/>
        <v>45901</v>
      </c>
      <c r="D144" s="32">
        <f t="shared" si="19"/>
        <v>395249.58991029771</v>
      </c>
      <c r="E144" s="32">
        <f t="shared" si="21"/>
        <v>1482.1859621636163</v>
      </c>
      <c r="F144" s="32">
        <f t="shared" ref="F144:F207" si="22">IF(D144,($E$10-E144)*(E144&gt;0),"")</f>
        <v>1051.2405869657873</v>
      </c>
      <c r="G144" s="32">
        <f t="shared" si="18"/>
        <v>394198.3493233319</v>
      </c>
      <c r="H144" s="32">
        <f t="shared" si="20"/>
        <v>213410.0945136371</v>
      </c>
      <c r="I144" s="33">
        <f t="shared" si="15"/>
        <v>105801.65067666778</v>
      </c>
      <c r="J144" s="10"/>
      <c r="K144" s="10"/>
      <c r="L144" s="10"/>
      <c r="M144" s="10"/>
      <c r="N144" s="10"/>
      <c r="O144" s="10"/>
      <c r="P144" s="10"/>
      <c r="Q144" s="10"/>
    </row>
    <row r="145" spans="1:17" x14ac:dyDescent="0.3">
      <c r="A145" s="115">
        <f t="shared" si="16"/>
        <v>127</v>
      </c>
      <c r="B145" s="116"/>
      <c r="C145" s="31">
        <f t="shared" si="17"/>
        <v>45931</v>
      </c>
      <c r="D145" s="32">
        <f t="shared" si="19"/>
        <v>394198.3493233319</v>
      </c>
      <c r="E145" s="32">
        <f t="shared" si="21"/>
        <v>1478.2438099624947</v>
      </c>
      <c r="F145" s="32">
        <f t="shared" si="22"/>
        <v>1055.182739166909</v>
      </c>
      <c r="G145" s="32">
        <f t="shared" si="18"/>
        <v>393143.16658416501</v>
      </c>
      <c r="H145" s="32">
        <f t="shared" si="20"/>
        <v>214888.3383235996</v>
      </c>
      <c r="I145" s="33">
        <f t="shared" si="15"/>
        <v>106856.83341583468</v>
      </c>
      <c r="J145" s="10"/>
      <c r="K145" s="10"/>
      <c r="L145" s="10"/>
      <c r="M145" s="10"/>
      <c r="N145" s="10"/>
      <c r="O145" s="10"/>
      <c r="P145" s="10"/>
      <c r="Q145" s="10"/>
    </row>
    <row r="146" spans="1:17" x14ac:dyDescent="0.3">
      <c r="A146" s="115">
        <f t="shared" si="16"/>
        <v>128</v>
      </c>
      <c r="B146" s="116"/>
      <c r="C146" s="31">
        <f t="shared" si="17"/>
        <v>45962</v>
      </c>
      <c r="D146" s="32">
        <f t="shared" si="19"/>
        <v>393143.16658416501</v>
      </c>
      <c r="E146" s="32">
        <f t="shared" si="21"/>
        <v>1474.2868746906188</v>
      </c>
      <c r="F146" s="32">
        <f t="shared" si="22"/>
        <v>1059.1396744387848</v>
      </c>
      <c r="G146" s="32">
        <f t="shared" si="18"/>
        <v>392084.02690972621</v>
      </c>
      <c r="H146" s="32">
        <f t="shared" si="20"/>
        <v>216362.62519829022</v>
      </c>
      <c r="I146" s="33">
        <f t="shared" ref="I146:I209" si="23">IF(F146,F146+I145,"")</f>
        <v>107915.97309027347</v>
      </c>
      <c r="J146" s="10"/>
      <c r="K146" s="10"/>
      <c r="L146" s="10"/>
      <c r="M146" s="10"/>
      <c r="N146" s="10"/>
      <c r="O146" s="10"/>
      <c r="P146" s="10"/>
      <c r="Q146" s="10"/>
    </row>
    <row r="147" spans="1:17" x14ac:dyDescent="0.3">
      <c r="A147" s="115">
        <f t="shared" si="16"/>
        <v>129</v>
      </c>
      <c r="B147" s="116"/>
      <c r="C147" s="31">
        <f t="shared" si="17"/>
        <v>45992</v>
      </c>
      <c r="D147" s="32">
        <f t="shared" si="19"/>
        <v>392084.02690972621</v>
      </c>
      <c r="E147" s="32">
        <f t="shared" si="21"/>
        <v>1470.3151009114731</v>
      </c>
      <c r="F147" s="32">
        <f t="shared" si="22"/>
        <v>1063.1114482179305</v>
      </c>
      <c r="G147" s="32">
        <f t="shared" si="18"/>
        <v>391020.91546150827</v>
      </c>
      <c r="H147" s="32">
        <f t="shared" si="20"/>
        <v>217832.9402992017</v>
      </c>
      <c r="I147" s="33">
        <f t="shared" si="23"/>
        <v>108979.0845384914</v>
      </c>
      <c r="J147" s="10"/>
      <c r="K147" s="10"/>
      <c r="L147" s="10"/>
      <c r="M147" s="10"/>
      <c r="N147" s="10"/>
      <c r="O147" s="10"/>
      <c r="P147" s="10"/>
      <c r="Q147" s="10"/>
    </row>
    <row r="148" spans="1:17" x14ac:dyDescent="0.3">
      <c r="A148" s="115">
        <f t="shared" si="16"/>
        <v>130</v>
      </c>
      <c r="B148" s="116"/>
      <c r="C148" s="31">
        <f t="shared" si="17"/>
        <v>46023</v>
      </c>
      <c r="D148" s="32">
        <f t="shared" si="19"/>
        <v>391020.91546150827</v>
      </c>
      <c r="E148" s="32">
        <f t="shared" si="21"/>
        <v>1466.3284329806559</v>
      </c>
      <c r="F148" s="32">
        <f t="shared" si="22"/>
        <v>1067.0981161487477</v>
      </c>
      <c r="G148" s="32">
        <f t="shared" si="18"/>
        <v>389953.81734535954</v>
      </c>
      <c r="H148" s="32">
        <f t="shared" si="20"/>
        <v>219299.26873218236</v>
      </c>
      <c r="I148" s="33">
        <f t="shared" si="23"/>
        <v>110046.18265464014</v>
      </c>
      <c r="J148" s="10"/>
      <c r="K148" s="10"/>
      <c r="L148" s="10"/>
      <c r="M148" s="10"/>
      <c r="N148" s="10"/>
      <c r="O148" s="10"/>
      <c r="P148" s="10"/>
      <c r="Q148" s="10"/>
    </row>
    <row r="149" spans="1:17" x14ac:dyDescent="0.3">
      <c r="A149" s="115">
        <f t="shared" si="16"/>
        <v>131</v>
      </c>
      <c r="B149" s="116"/>
      <c r="C149" s="31">
        <f t="shared" si="17"/>
        <v>46054</v>
      </c>
      <c r="D149" s="32">
        <f t="shared" si="19"/>
        <v>389953.81734535954</v>
      </c>
      <c r="E149" s="32">
        <f t="shared" si="21"/>
        <v>1462.3268150450981</v>
      </c>
      <c r="F149" s="32">
        <f t="shared" si="22"/>
        <v>1071.0997340843055</v>
      </c>
      <c r="G149" s="32">
        <f t="shared" si="18"/>
        <v>388882.71761127521</v>
      </c>
      <c r="H149" s="32">
        <f t="shared" si="20"/>
        <v>220761.59554722745</v>
      </c>
      <c r="I149" s="33">
        <f t="shared" si="23"/>
        <v>111117.28238872444</v>
      </c>
      <c r="J149" s="10"/>
      <c r="K149" s="10"/>
      <c r="L149" s="10"/>
      <c r="M149" s="10"/>
      <c r="N149" s="10"/>
      <c r="O149" s="10"/>
      <c r="P149" s="10"/>
      <c r="Q149" s="10"/>
    </row>
    <row r="150" spans="1:17" x14ac:dyDescent="0.3">
      <c r="A150" s="115">
        <f t="shared" si="16"/>
        <v>132</v>
      </c>
      <c r="B150" s="116"/>
      <c r="C150" s="31">
        <f t="shared" si="17"/>
        <v>46082</v>
      </c>
      <c r="D150" s="32">
        <f t="shared" si="19"/>
        <v>388882.71761127521</v>
      </c>
      <c r="E150" s="32">
        <f t="shared" si="21"/>
        <v>1458.310191042282</v>
      </c>
      <c r="F150" s="32">
        <f t="shared" si="22"/>
        <v>1075.1163580871216</v>
      </c>
      <c r="G150" s="32">
        <f t="shared" si="18"/>
        <v>387807.6012531881</v>
      </c>
      <c r="H150" s="32">
        <f t="shared" si="20"/>
        <v>222219.90573826974</v>
      </c>
      <c r="I150" s="33">
        <f t="shared" si="23"/>
        <v>112192.39874681157</v>
      </c>
      <c r="J150" s="10"/>
      <c r="K150" s="10"/>
      <c r="L150" s="10"/>
      <c r="M150" s="10"/>
      <c r="N150" s="10"/>
      <c r="O150" s="10"/>
      <c r="P150" s="10"/>
      <c r="Q150" s="10"/>
    </row>
    <row r="151" spans="1:17" x14ac:dyDescent="0.3">
      <c r="A151" s="115">
        <f t="shared" si="16"/>
        <v>133</v>
      </c>
      <c r="B151" s="116"/>
      <c r="C151" s="31">
        <f t="shared" si="17"/>
        <v>46113</v>
      </c>
      <c r="D151" s="32">
        <f t="shared" si="19"/>
        <v>387807.6012531881</v>
      </c>
      <c r="E151" s="32">
        <f t="shared" si="21"/>
        <v>1454.2785046994554</v>
      </c>
      <c r="F151" s="32">
        <f t="shared" si="22"/>
        <v>1079.1480444299482</v>
      </c>
      <c r="G151" s="32">
        <f t="shared" si="18"/>
        <v>386728.45320875815</v>
      </c>
      <c r="H151" s="32">
        <f t="shared" si="20"/>
        <v>223674.1842429692</v>
      </c>
      <c r="I151" s="33">
        <f t="shared" si="23"/>
        <v>113271.54679124152</v>
      </c>
      <c r="J151" s="10"/>
      <c r="K151" s="10"/>
      <c r="L151" s="10"/>
      <c r="M151" s="10"/>
      <c r="N151" s="10"/>
      <c r="O151" s="10"/>
      <c r="P151" s="10"/>
      <c r="Q151" s="10"/>
    </row>
    <row r="152" spans="1:17" x14ac:dyDescent="0.3">
      <c r="A152" s="115">
        <f t="shared" si="16"/>
        <v>134</v>
      </c>
      <c r="B152" s="116"/>
      <c r="C152" s="31">
        <f t="shared" si="17"/>
        <v>46143</v>
      </c>
      <c r="D152" s="32">
        <f t="shared" si="19"/>
        <v>386728.45320875815</v>
      </c>
      <c r="E152" s="32">
        <f t="shared" si="21"/>
        <v>1450.2316995328431</v>
      </c>
      <c r="F152" s="32">
        <f t="shared" si="22"/>
        <v>1083.1948495965605</v>
      </c>
      <c r="G152" s="32">
        <f t="shared" si="18"/>
        <v>385645.25835916161</v>
      </c>
      <c r="H152" s="32">
        <f t="shared" si="20"/>
        <v>225124.41594250203</v>
      </c>
      <c r="I152" s="33">
        <f t="shared" si="23"/>
        <v>114354.74164083808</v>
      </c>
      <c r="J152" s="10"/>
      <c r="K152" s="10"/>
      <c r="L152" s="10"/>
      <c r="M152" s="10"/>
      <c r="N152" s="10"/>
      <c r="O152" s="10"/>
      <c r="P152" s="10"/>
      <c r="Q152" s="10"/>
    </row>
    <row r="153" spans="1:17" x14ac:dyDescent="0.3">
      <c r="A153" s="115">
        <f t="shared" si="16"/>
        <v>135</v>
      </c>
      <c r="B153" s="116"/>
      <c r="C153" s="31">
        <f t="shared" si="17"/>
        <v>46174</v>
      </c>
      <c r="D153" s="32">
        <f t="shared" si="19"/>
        <v>385645.25835916161</v>
      </c>
      <c r="E153" s="32">
        <f t="shared" si="21"/>
        <v>1446.1697188468561</v>
      </c>
      <c r="F153" s="32">
        <f t="shared" si="22"/>
        <v>1087.2568302825475</v>
      </c>
      <c r="G153" s="32">
        <f t="shared" si="18"/>
        <v>384558.00152887905</v>
      </c>
      <c r="H153" s="32">
        <f t="shared" si="20"/>
        <v>226570.58566134889</v>
      </c>
      <c r="I153" s="33">
        <f t="shared" si="23"/>
        <v>115441.99847112063</v>
      </c>
      <c r="J153" s="10"/>
      <c r="K153" s="10"/>
      <c r="L153" s="10"/>
      <c r="M153" s="10"/>
      <c r="N153" s="10"/>
      <c r="O153" s="10"/>
      <c r="P153" s="10"/>
      <c r="Q153" s="10"/>
    </row>
    <row r="154" spans="1:17" x14ac:dyDescent="0.3">
      <c r="A154" s="115">
        <f t="shared" si="16"/>
        <v>136</v>
      </c>
      <c r="B154" s="116"/>
      <c r="C154" s="31">
        <f t="shared" si="17"/>
        <v>46204</v>
      </c>
      <c r="D154" s="32">
        <f t="shared" si="19"/>
        <v>384558.00152887905</v>
      </c>
      <c r="E154" s="32">
        <f t="shared" si="21"/>
        <v>1442.0925057332963</v>
      </c>
      <c r="F154" s="32">
        <f t="shared" si="22"/>
        <v>1091.3340433961073</v>
      </c>
      <c r="G154" s="32">
        <f t="shared" si="18"/>
        <v>383466.66748548293</v>
      </c>
      <c r="H154" s="32">
        <f t="shared" si="20"/>
        <v>228012.67816708219</v>
      </c>
      <c r="I154" s="33">
        <f t="shared" si="23"/>
        <v>116533.33251451675</v>
      </c>
      <c r="J154" s="10"/>
      <c r="K154" s="10"/>
      <c r="L154" s="10"/>
      <c r="M154" s="10"/>
      <c r="N154" s="10"/>
      <c r="O154" s="10"/>
      <c r="P154" s="10"/>
      <c r="Q154" s="10"/>
    </row>
    <row r="155" spans="1:17" x14ac:dyDescent="0.3">
      <c r="A155" s="115">
        <f t="shared" si="16"/>
        <v>137</v>
      </c>
      <c r="B155" s="116"/>
      <c r="C155" s="31">
        <f t="shared" si="17"/>
        <v>46235</v>
      </c>
      <c r="D155" s="32">
        <f t="shared" si="19"/>
        <v>383466.66748548293</v>
      </c>
      <c r="E155" s="32">
        <f t="shared" si="21"/>
        <v>1438.000003070561</v>
      </c>
      <c r="F155" s="32">
        <f t="shared" si="22"/>
        <v>1095.4265460588426</v>
      </c>
      <c r="G155" s="32">
        <f t="shared" si="18"/>
        <v>382371.24093942408</v>
      </c>
      <c r="H155" s="32">
        <f t="shared" si="20"/>
        <v>229450.67817015277</v>
      </c>
      <c r="I155" s="33">
        <f t="shared" si="23"/>
        <v>117628.75906057558</v>
      </c>
      <c r="J155" s="10"/>
      <c r="K155" s="10"/>
      <c r="L155" s="10"/>
      <c r="M155" s="10"/>
      <c r="N155" s="10"/>
      <c r="O155" s="10"/>
      <c r="P155" s="10"/>
      <c r="Q155" s="10"/>
    </row>
    <row r="156" spans="1:17" x14ac:dyDescent="0.3">
      <c r="A156" s="115">
        <f t="shared" si="16"/>
        <v>138</v>
      </c>
      <c r="B156" s="116"/>
      <c r="C156" s="31">
        <f t="shared" si="17"/>
        <v>46266</v>
      </c>
      <c r="D156" s="32">
        <f t="shared" si="19"/>
        <v>382371.24093942408</v>
      </c>
      <c r="E156" s="32">
        <f t="shared" si="21"/>
        <v>1433.8921535228403</v>
      </c>
      <c r="F156" s="32">
        <f t="shared" si="22"/>
        <v>1099.5343956065633</v>
      </c>
      <c r="G156" s="32">
        <f t="shared" si="18"/>
        <v>381271.70654381753</v>
      </c>
      <c r="H156" s="32">
        <f t="shared" si="20"/>
        <v>230884.57032367561</v>
      </c>
      <c r="I156" s="33">
        <f t="shared" si="23"/>
        <v>118728.29345618215</v>
      </c>
      <c r="J156" s="10"/>
      <c r="K156" s="10"/>
      <c r="L156" s="10"/>
      <c r="M156" s="10"/>
      <c r="N156" s="10"/>
      <c r="O156" s="10"/>
      <c r="P156" s="10"/>
      <c r="Q156" s="10"/>
    </row>
    <row r="157" spans="1:17" x14ac:dyDescent="0.3">
      <c r="A157" s="115">
        <f t="shared" si="16"/>
        <v>139</v>
      </c>
      <c r="B157" s="116"/>
      <c r="C157" s="31">
        <f t="shared" si="17"/>
        <v>46296</v>
      </c>
      <c r="D157" s="32">
        <f t="shared" si="19"/>
        <v>381271.70654381753</v>
      </c>
      <c r="E157" s="32">
        <f t="shared" si="21"/>
        <v>1429.7688995393157</v>
      </c>
      <c r="F157" s="32">
        <f t="shared" si="22"/>
        <v>1103.6576495900879</v>
      </c>
      <c r="G157" s="32">
        <f t="shared" si="18"/>
        <v>380168.04889422742</v>
      </c>
      <c r="H157" s="32">
        <f t="shared" si="20"/>
        <v>232314.33922321492</v>
      </c>
      <c r="I157" s="33">
        <f t="shared" si="23"/>
        <v>119831.95110577223</v>
      </c>
      <c r="J157" s="10"/>
      <c r="K157" s="10"/>
      <c r="L157" s="10"/>
      <c r="M157" s="10"/>
      <c r="N157" s="10"/>
      <c r="O157" s="10"/>
      <c r="P157" s="10"/>
      <c r="Q157" s="10"/>
    </row>
    <row r="158" spans="1:17" x14ac:dyDescent="0.3">
      <c r="A158" s="115">
        <f t="shared" si="16"/>
        <v>140</v>
      </c>
      <c r="B158" s="116"/>
      <c r="C158" s="31">
        <f t="shared" si="17"/>
        <v>46327</v>
      </c>
      <c r="D158" s="32">
        <f t="shared" si="19"/>
        <v>380168.04889422742</v>
      </c>
      <c r="E158" s="32">
        <f t="shared" si="21"/>
        <v>1425.6301833533528</v>
      </c>
      <c r="F158" s="32">
        <f t="shared" si="22"/>
        <v>1107.7963657760508</v>
      </c>
      <c r="G158" s="32">
        <f t="shared" si="18"/>
        <v>379060.25252845138</v>
      </c>
      <c r="H158" s="32">
        <f t="shared" si="20"/>
        <v>233739.96940656827</v>
      </c>
      <c r="I158" s="33">
        <f t="shared" si="23"/>
        <v>120939.74747154828</v>
      </c>
      <c r="J158" s="10"/>
      <c r="K158" s="10"/>
      <c r="L158" s="10"/>
      <c r="M158" s="10"/>
      <c r="N158" s="10"/>
      <c r="O158" s="10"/>
      <c r="P158" s="10"/>
      <c r="Q158" s="10"/>
    </row>
    <row r="159" spans="1:17" x14ac:dyDescent="0.3">
      <c r="A159" s="115">
        <f t="shared" si="16"/>
        <v>141</v>
      </c>
      <c r="B159" s="116"/>
      <c r="C159" s="31">
        <f t="shared" si="17"/>
        <v>46357</v>
      </c>
      <c r="D159" s="32">
        <f t="shared" si="19"/>
        <v>379060.25252845138</v>
      </c>
      <c r="E159" s="32">
        <f t="shared" si="21"/>
        <v>1421.4759469816927</v>
      </c>
      <c r="F159" s="32">
        <f t="shared" si="22"/>
        <v>1111.9506021477109</v>
      </c>
      <c r="G159" s="32">
        <f t="shared" si="18"/>
        <v>377948.30192630365</v>
      </c>
      <c r="H159" s="32">
        <f t="shared" si="20"/>
        <v>235161.44535354996</v>
      </c>
      <c r="I159" s="33">
        <f t="shared" si="23"/>
        <v>122051.698073696</v>
      </c>
      <c r="J159" s="10"/>
      <c r="K159" s="10"/>
      <c r="L159" s="10"/>
      <c r="M159" s="10"/>
      <c r="N159" s="10"/>
      <c r="O159" s="10"/>
      <c r="P159" s="10"/>
      <c r="Q159" s="10"/>
    </row>
    <row r="160" spans="1:17" x14ac:dyDescent="0.3">
      <c r="A160" s="115">
        <f t="shared" si="16"/>
        <v>142</v>
      </c>
      <c r="B160" s="116"/>
      <c r="C160" s="31">
        <f t="shared" si="17"/>
        <v>46388</v>
      </c>
      <c r="D160" s="32">
        <f t="shared" si="19"/>
        <v>377948.30192630365</v>
      </c>
      <c r="E160" s="32">
        <f t="shared" si="21"/>
        <v>1417.3061322236385</v>
      </c>
      <c r="F160" s="32">
        <f t="shared" si="22"/>
        <v>1116.1204169057651</v>
      </c>
      <c r="G160" s="32">
        <f t="shared" si="18"/>
        <v>376832.18150939787</v>
      </c>
      <c r="H160" s="32">
        <f t="shared" si="20"/>
        <v>236578.7514857736</v>
      </c>
      <c r="I160" s="33">
        <f t="shared" si="23"/>
        <v>123167.81849060176</v>
      </c>
      <c r="J160" s="10"/>
      <c r="K160" s="10"/>
      <c r="L160" s="10"/>
      <c r="M160" s="10"/>
      <c r="N160" s="10"/>
      <c r="O160" s="10"/>
      <c r="P160" s="10"/>
      <c r="Q160" s="10"/>
    </row>
    <row r="161" spans="1:17" x14ac:dyDescent="0.3">
      <c r="A161" s="115">
        <f t="shared" si="16"/>
        <v>143</v>
      </c>
      <c r="B161" s="116"/>
      <c r="C161" s="31">
        <f t="shared" si="17"/>
        <v>46419</v>
      </c>
      <c r="D161" s="32">
        <f t="shared" si="19"/>
        <v>376832.18150939787</v>
      </c>
      <c r="E161" s="32">
        <f t="shared" si="21"/>
        <v>1413.120680660242</v>
      </c>
      <c r="F161" s="32">
        <f t="shared" si="22"/>
        <v>1120.3058684691616</v>
      </c>
      <c r="G161" s="32">
        <f t="shared" si="18"/>
        <v>375711.87564092869</v>
      </c>
      <c r="H161" s="32">
        <f t="shared" si="20"/>
        <v>237991.87216643384</v>
      </c>
      <c r="I161" s="33">
        <f t="shared" si="23"/>
        <v>124288.12435907092</v>
      </c>
      <c r="J161" s="10"/>
      <c r="K161" s="10"/>
      <c r="L161" s="10"/>
      <c r="M161" s="10"/>
      <c r="N161" s="10"/>
      <c r="O161" s="10"/>
      <c r="P161" s="10"/>
      <c r="Q161" s="10"/>
    </row>
    <row r="162" spans="1:17" x14ac:dyDescent="0.3">
      <c r="A162" s="115">
        <f t="shared" si="16"/>
        <v>144</v>
      </c>
      <c r="B162" s="116"/>
      <c r="C162" s="31">
        <f t="shared" si="17"/>
        <v>46447</v>
      </c>
      <c r="D162" s="32">
        <f t="shared" si="19"/>
        <v>375711.87564092869</v>
      </c>
      <c r="E162" s="32">
        <f t="shared" si="21"/>
        <v>1408.9195336534826</v>
      </c>
      <c r="F162" s="32">
        <f t="shared" si="22"/>
        <v>1124.507015475921</v>
      </c>
      <c r="G162" s="32">
        <f t="shared" si="18"/>
        <v>374587.36862545274</v>
      </c>
      <c r="H162" s="32">
        <f t="shared" si="20"/>
        <v>239400.79170008731</v>
      </c>
      <c r="I162" s="33">
        <f t="shared" si="23"/>
        <v>125412.63137454684</v>
      </c>
      <c r="J162" s="10"/>
      <c r="K162" s="10"/>
      <c r="L162" s="10"/>
      <c r="M162" s="10"/>
      <c r="N162" s="10"/>
      <c r="O162" s="10"/>
      <c r="P162" s="10"/>
      <c r="Q162" s="10"/>
    </row>
    <row r="163" spans="1:17" x14ac:dyDescent="0.3">
      <c r="A163" s="115">
        <f t="shared" si="16"/>
        <v>145</v>
      </c>
      <c r="B163" s="116"/>
      <c r="C163" s="31">
        <f t="shared" si="17"/>
        <v>46478</v>
      </c>
      <c r="D163" s="32">
        <f t="shared" si="19"/>
        <v>374587.36862545274</v>
      </c>
      <c r="E163" s="32">
        <f t="shared" si="21"/>
        <v>1404.7026323454477</v>
      </c>
      <c r="F163" s="32">
        <f t="shared" si="22"/>
        <v>1128.7239167839559</v>
      </c>
      <c r="G163" s="32">
        <f t="shared" si="18"/>
        <v>373458.64470866881</v>
      </c>
      <c r="H163" s="32">
        <f t="shared" si="20"/>
        <v>240805.49433243275</v>
      </c>
      <c r="I163" s="33">
        <f t="shared" si="23"/>
        <v>126541.35529133079</v>
      </c>
      <c r="J163" s="10"/>
      <c r="K163" s="10"/>
      <c r="L163" s="10"/>
      <c r="M163" s="10"/>
      <c r="N163" s="10"/>
      <c r="O163" s="10"/>
      <c r="P163" s="10"/>
      <c r="Q163" s="10"/>
    </row>
    <row r="164" spans="1:17" x14ac:dyDescent="0.3">
      <c r="A164" s="115">
        <f t="shared" si="16"/>
        <v>146</v>
      </c>
      <c r="B164" s="116"/>
      <c r="C164" s="31">
        <f t="shared" si="17"/>
        <v>46508</v>
      </c>
      <c r="D164" s="32">
        <f t="shared" si="19"/>
        <v>373458.64470866881</v>
      </c>
      <c r="E164" s="32">
        <f t="shared" si="21"/>
        <v>1400.4699176575079</v>
      </c>
      <c r="F164" s="32">
        <f t="shared" si="22"/>
        <v>1132.9566314718957</v>
      </c>
      <c r="G164" s="32">
        <f t="shared" si="18"/>
        <v>372325.68807719694</v>
      </c>
      <c r="H164" s="32">
        <f t="shared" si="20"/>
        <v>242205.96425009024</v>
      </c>
      <c r="I164" s="33">
        <f t="shared" si="23"/>
        <v>127674.31192280269</v>
      </c>
      <c r="J164" s="10"/>
      <c r="K164" s="10"/>
      <c r="L164" s="10"/>
      <c r="M164" s="10"/>
      <c r="N164" s="10"/>
      <c r="O164" s="10"/>
      <c r="P164" s="10"/>
      <c r="Q164" s="10"/>
    </row>
    <row r="165" spans="1:17" x14ac:dyDescent="0.3">
      <c r="A165" s="124">
        <f t="shared" si="16"/>
        <v>147</v>
      </c>
      <c r="B165" s="125"/>
      <c r="C165" s="38">
        <f t="shared" si="17"/>
        <v>46539</v>
      </c>
      <c r="D165" s="39">
        <f t="shared" si="19"/>
        <v>372325.68807719694</v>
      </c>
      <c r="E165" s="39">
        <f t="shared" si="21"/>
        <v>1396.2213302894884</v>
      </c>
      <c r="F165" s="39">
        <f t="shared" si="22"/>
        <v>1137.2052188399152</v>
      </c>
      <c r="G165" s="39">
        <f t="shared" si="18"/>
        <v>371188.48285835702</v>
      </c>
      <c r="H165" s="39">
        <f t="shared" si="20"/>
        <v>243602.18558037974</v>
      </c>
      <c r="I165" s="40">
        <f t="shared" si="23"/>
        <v>128811.5171416426</v>
      </c>
      <c r="J165" s="10"/>
      <c r="K165" s="10"/>
      <c r="L165" s="10"/>
      <c r="M165" s="10"/>
      <c r="N165" s="10"/>
      <c r="O165" s="10"/>
      <c r="P165" s="10"/>
      <c r="Q165" s="10"/>
    </row>
    <row r="166" spans="1:17" x14ac:dyDescent="0.3">
      <c r="A166" s="115">
        <f>A165+1</f>
        <v>148</v>
      </c>
      <c r="B166" s="116"/>
      <c r="C166" s="31">
        <f>IF(C165,DATE((YEAR(C165)-1900),MONTH(C165)+1,IF(DAY(C165)&gt;DAY(DATE((YEAR(C165)-1900),MONTH(C165)+2,1)-1),DAY(DATE((YEAR(C165)-1900),MONTH(C165)+2,1)-1),DAY(1))),"")</f>
        <v>46569</v>
      </c>
      <c r="D166" s="32">
        <f t="shared" si="19"/>
        <v>371188.48285835702</v>
      </c>
      <c r="E166" s="32">
        <f t="shared" si="21"/>
        <v>1391.9568107188388</v>
      </c>
      <c r="F166" s="32">
        <f t="shared" si="22"/>
        <v>1141.4697384105648</v>
      </c>
      <c r="G166" s="32">
        <f t="shared" si="18"/>
        <v>370047.01311994647</v>
      </c>
      <c r="H166" s="32">
        <f t="shared" si="20"/>
        <v>244994.14239109858</v>
      </c>
      <c r="I166" s="33">
        <f>IF(F166,F166+I165,"")</f>
        <v>129952.98688005317</v>
      </c>
      <c r="J166" s="10"/>
      <c r="K166" s="10"/>
      <c r="L166" s="10"/>
      <c r="M166" s="10"/>
      <c r="N166" s="10"/>
      <c r="O166" s="10"/>
      <c r="P166" s="10"/>
      <c r="Q166" s="10"/>
    </row>
    <row r="167" spans="1:17" x14ac:dyDescent="0.3">
      <c r="A167" s="115">
        <f t="shared" ref="A167:A225" si="24">A166+1</f>
        <v>149</v>
      </c>
      <c r="B167" s="116"/>
      <c r="C167" s="31">
        <f t="shared" si="17"/>
        <v>46600</v>
      </c>
      <c r="D167" s="32">
        <f t="shared" si="19"/>
        <v>370047.01311994647</v>
      </c>
      <c r="E167" s="32">
        <f t="shared" si="21"/>
        <v>1387.6762991997991</v>
      </c>
      <c r="F167" s="32">
        <f t="shared" si="22"/>
        <v>1145.7502499296045</v>
      </c>
      <c r="G167" s="32">
        <f t="shared" si="18"/>
        <v>368901.26287001686</v>
      </c>
      <c r="H167" s="32">
        <f t="shared" si="20"/>
        <v>246381.81869029839</v>
      </c>
      <c r="I167" s="33">
        <f t="shared" si="23"/>
        <v>131098.73712998276</v>
      </c>
      <c r="J167" s="10"/>
      <c r="K167" s="10"/>
      <c r="L167" s="10"/>
      <c r="M167" s="10"/>
      <c r="N167" s="10"/>
      <c r="O167" s="10"/>
      <c r="P167" s="10"/>
      <c r="Q167" s="10"/>
    </row>
    <row r="168" spans="1:17" x14ac:dyDescent="0.3">
      <c r="A168" s="124">
        <f t="shared" si="24"/>
        <v>150</v>
      </c>
      <c r="B168" s="125"/>
      <c r="C168" s="31">
        <f t="shared" si="17"/>
        <v>46631</v>
      </c>
      <c r="D168" s="32">
        <f t="shared" si="19"/>
        <v>368901.26287001686</v>
      </c>
      <c r="E168" s="32">
        <f t="shared" si="21"/>
        <v>1383.3797357625631</v>
      </c>
      <c r="F168" s="32">
        <f t="shared" si="22"/>
        <v>1150.0468133668405</v>
      </c>
      <c r="G168" s="32">
        <f t="shared" si="18"/>
        <v>367751.21605665004</v>
      </c>
      <c r="H168" s="32">
        <f t="shared" si="20"/>
        <v>247765.19842606096</v>
      </c>
      <c r="I168" s="33">
        <f t="shared" si="23"/>
        <v>132248.78394334961</v>
      </c>
      <c r="J168" s="10"/>
      <c r="K168" s="10"/>
      <c r="L168" s="10"/>
      <c r="M168" s="10"/>
      <c r="N168" s="10"/>
      <c r="O168" s="10"/>
      <c r="P168" s="10"/>
      <c r="Q168" s="10"/>
    </row>
    <row r="169" spans="1:17" x14ac:dyDescent="0.3">
      <c r="A169" s="115">
        <f t="shared" si="24"/>
        <v>151</v>
      </c>
      <c r="B169" s="116"/>
      <c r="C169" s="31">
        <f>IF(C168,DATE((YEAR(C168)-1900),MONTH(C168)+1,IF(DAY(C168)&gt;DAY(DATE((YEAR(C168)-1900),MONTH(C168)+2,1)-1),DAY(DATE((YEAR(C168)-1900),MONTH(C168)+2,1)-1),DAY(1))),"")</f>
        <v>46661</v>
      </c>
      <c r="D169" s="32">
        <f t="shared" si="19"/>
        <v>367751.21605665004</v>
      </c>
      <c r="E169" s="32">
        <f t="shared" si="21"/>
        <v>1379.0670602124376</v>
      </c>
      <c r="F169" s="32">
        <f t="shared" si="22"/>
        <v>1154.359488916966</v>
      </c>
      <c r="G169" s="32">
        <f t="shared" si="18"/>
        <v>366596.85656773305</v>
      </c>
      <c r="H169" s="32">
        <f t="shared" si="20"/>
        <v>249144.26548627339</v>
      </c>
      <c r="I169" s="33">
        <f>IF(F169,F169+I168,"")</f>
        <v>133403.14343226657</v>
      </c>
      <c r="J169" s="10"/>
      <c r="K169" s="10"/>
      <c r="L169" s="10"/>
      <c r="M169" s="10"/>
      <c r="N169" s="10"/>
      <c r="O169" s="10"/>
      <c r="P169" s="10"/>
      <c r="Q169" s="10"/>
    </row>
    <row r="170" spans="1:17" x14ac:dyDescent="0.3">
      <c r="A170" s="115">
        <f t="shared" si="24"/>
        <v>152</v>
      </c>
      <c r="B170" s="116"/>
      <c r="C170" s="31">
        <f t="shared" si="17"/>
        <v>46692</v>
      </c>
      <c r="D170" s="32">
        <f t="shared" si="19"/>
        <v>366596.85656773305</v>
      </c>
      <c r="E170" s="32">
        <f t="shared" si="21"/>
        <v>1374.7382121289988</v>
      </c>
      <c r="F170" s="32">
        <f t="shared" si="22"/>
        <v>1158.6883370004048</v>
      </c>
      <c r="G170" s="32">
        <f t="shared" si="18"/>
        <v>365438.16823073267</v>
      </c>
      <c r="H170" s="32">
        <f t="shared" si="20"/>
        <v>250519.00369840238</v>
      </c>
      <c r="I170" s="33">
        <f t="shared" si="23"/>
        <v>134561.83176926698</v>
      </c>
      <c r="J170" s="10"/>
      <c r="K170" s="10"/>
      <c r="L170" s="10"/>
      <c r="M170" s="10"/>
      <c r="N170" s="10"/>
      <c r="O170" s="10"/>
      <c r="P170" s="10"/>
      <c r="Q170" s="10"/>
    </row>
    <row r="171" spans="1:17" x14ac:dyDescent="0.3">
      <c r="A171" s="124">
        <f t="shared" si="24"/>
        <v>153</v>
      </c>
      <c r="B171" s="125"/>
      <c r="C171" s="38">
        <f t="shared" si="17"/>
        <v>46722</v>
      </c>
      <c r="D171" s="39">
        <f t="shared" si="19"/>
        <v>365438.16823073267</v>
      </c>
      <c r="E171" s="39">
        <f t="shared" si="21"/>
        <v>1370.3931308652475</v>
      </c>
      <c r="F171" s="39">
        <f t="shared" si="22"/>
        <v>1163.0334182641561</v>
      </c>
      <c r="G171" s="39">
        <f t="shared" si="18"/>
        <v>364275.13481246849</v>
      </c>
      <c r="H171" s="39">
        <f t="shared" si="20"/>
        <v>251889.39682926761</v>
      </c>
      <c r="I171" s="40">
        <f t="shared" si="23"/>
        <v>135724.86518753113</v>
      </c>
      <c r="J171" s="10"/>
      <c r="K171" s="10"/>
      <c r="L171" s="10"/>
      <c r="M171" s="10"/>
      <c r="N171" s="10"/>
      <c r="O171" s="10"/>
      <c r="P171" s="10"/>
      <c r="Q171" s="10"/>
    </row>
    <row r="172" spans="1:17" x14ac:dyDescent="0.3">
      <c r="A172" s="115">
        <f t="shared" si="24"/>
        <v>154</v>
      </c>
      <c r="B172" s="116"/>
      <c r="C172" s="31">
        <f>IF(C171,DATE((YEAR(C171)-1900),MONTH(C171)+1,IF(DAY(C171)&gt;DAY(DATE((YEAR(C171)-1900),MONTH(C171)+2,1)-1),DAY(DATE((YEAR(C171)-1900),MONTH(C171)+2,1)-1),DAY(1))),"")</f>
        <v>46753</v>
      </c>
      <c r="D172" s="32">
        <f t="shared" si="19"/>
        <v>364275.13481246849</v>
      </c>
      <c r="E172" s="32">
        <f t="shared" si="21"/>
        <v>1366.0317555467568</v>
      </c>
      <c r="F172" s="32">
        <f t="shared" si="22"/>
        <v>1167.3947935826468</v>
      </c>
      <c r="G172" s="32">
        <f t="shared" si="18"/>
        <v>363107.74001888582</v>
      </c>
      <c r="H172" s="32">
        <f t="shared" si="20"/>
        <v>253255.42858481436</v>
      </c>
      <c r="I172" s="33">
        <f>IF(F172,F172+I171,"")</f>
        <v>136892.25998111378</v>
      </c>
      <c r="J172" s="10"/>
      <c r="K172" s="10"/>
      <c r="L172" s="10"/>
      <c r="M172" s="10"/>
      <c r="N172" s="10"/>
      <c r="O172" s="10"/>
      <c r="P172" s="10"/>
      <c r="Q172" s="10"/>
    </row>
    <row r="173" spans="1:17" ht="15" thickBot="1" x14ac:dyDescent="0.35">
      <c r="A173" s="124">
        <f t="shared" si="24"/>
        <v>155</v>
      </c>
      <c r="B173" s="125"/>
      <c r="C173" s="38">
        <f t="shared" ref="C173:C231" si="25">IF(C172,DATE((YEAR(C172)-1900),MONTH(C172)+1,IF(DAY(C172)&gt;DAY(DATE((YEAR(C172)-1900),MONTH(C172)+2,1)-1),DAY(DATE((YEAR(C172)-1900),MONTH(C172)+2,1)-1),DAY(1))),"")</f>
        <v>46784</v>
      </c>
      <c r="D173" s="39">
        <f t="shared" si="19"/>
        <v>363107.74001888582</v>
      </c>
      <c r="E173" s="39">
        <f t="shared" si="21"/>
        <v>1361.6540250708217</v>
      </c>
      <c r="F173" s="39">
        <f t="shared" si="22"/>
        <v>1171.7725240585819</v>
      </c>
      <c r="G173" s="39">
        <f t="shared" si="18"/>
        <v>361935.96749482723</v>
      </c>
      <c r="H173" s="39">
        <f t="shared" si="20"/>
        <v>254617.0826098852</v>
      </c>
      <c r="I173" s="40">
        <f t="shared" si="23"/>
        <v>138064.03250517236</v>
      </c>
      <c r="J173" s="10"/>
      <c r="K173" s="10"/>
      <c r="L173" s="10"/>
      <c r="M173" s="10"/>
      <c r="N173" s="10"/>
      <c r="O173" s="10"/>
      <c r="P173" s="10"/>
      <c r="Q173" s="10"/>
    </row>
    <row r="174" spans="1:17" ht="15" thickBot="1" x14ac:dyDescent="0.35">
      <c r="A174" s="128"/>
      <c r="B174" s="128"/>
      <c r="C174" s="45"/>
      <c r="D174" s="46"/>
      <c r="E174" s="46"/>
      <c r="F174" s="46"/>
      <c r="G174" s="46"/>
      <c r="H174" s="46"/>
      <c r="I174" s="46"/>
      <c r="J174" s="10"/>
      <c r="K174" s="10"/>
      <c r="L174" s="10"/>
      <c r="M174" s="10"/>
      <c r="N174" s="10"/>
      <c r="O174" s="10"/>
      <c r="P174" s="10"/>
      <c r="Q174" s="10"/>
    </row>
    <row r="175" spans="1:17" ht="21" thickBot="1" x14ac:dyDescent="0.35">
      <c r="A175" s="120" t="s">
        <v>52</v>
      </c>
      <c r="B175" s="121"/>
      <c r="C175" s="26" t="s">
        <v>53</v>
      </c>
      <c r="D175" s="26" t="s">
        <v>54</v>
      </c>
      <c r="E175" s="26" t="s">
        <v>55</v>
      </c>
      <c r="F175" s="26" t="s">
        <v>56</v>
      </c>
      <c r="G175" s="26" t="s">
        <v>57</v>
      </c>
      <c r="H175" s="26" t="s">
        <v>58</v>
      </c>
      <c r="I175" s="27" t="s">
        <v>59</v>
      </c>
      <c r="J175" s="10"/>
      <c r="K175" s="10"/>
      <c r="L175" s="10"/>
      <c r="M175" s="10"/>
      <c r="N175" s="10"/>
      <c r="O175" s="10"/>
      <c r="P175" s="10"/>
      <c r="Q175" s="10"/>
    </row>
    <row r="176" spans="1:17" x14ac:dyDescent="0.3">
      <c r="A176" s="115">
        <f>A173+1</f>
        <v>156</v>
      </c>
      <c r="B176" s="116"/>
      <c r="C176" s="31">
        <f>IF(C173,DATE((YEAR(C173)-1900),MONTH(C173)+1,IF(DAY(C173)&gt;DAY(DATE((YEAR(C173)-1900),MONTH(C173)+2,1)-1),DAY(DATE((YEAR(C173)-1900),MONTH(C173)+2,1)-1),DAY(1))),"")</f>
        <v>46813</v>
      </c>
      <c r="D176" s="32">
        <f>IF(D173,G173,"")</f>
        <v>361935.96749482723</v>
      </c>
      <c r="E176" s="32">
        <f t="shared" si="21"/>
        <v>1357.259878105602</v>
      </c>
      <c r="F176" s="32">
        <f t="shared" si="22"/>
        <v>1176.1666710238017</v>
      </c>
      <c r="G176" s="32">
        <f t="shared" ref="G176:G233" si="26">IF(AND(D176,F176),D176-F176,"")</f>
        <v>360759.80082380341</v>
      </c>
      <c r="H176" s="32">
        <f>IF(H173,H173+E176,"")</f>
        <v>255974.3424879908</v>
      </c>
      <c r="I176" s="33">
        <f>IF(F176,F176+I173,"")</f>
        <v>139240.19917619615</v>
      </c>
      <c r="J176" s="10"/>
      <c r="K176" s="10"/>
      <c r="L176" s="10"/>
      <c r="M176" s="10"/>
      <c r="N176" s="10"/>
      <c r="O176" s="10"/>
      <c r="P176" s="10"/>
      <c r="Q176" s="10"/>
    </row>
    <row r="177" spans="1:17" x14ac:dyDescent="0.3">
      <c r="A177" s="115">
        <f t="shared" si="24"/>
        <v>157</v>
      </c>
      <c r="B177" s="116"/>
      <c r="C177" s="31">
        <f t="shared" si="25"/>
        <v>46844</v>
      </c>
      <c r="D177" s="32">
        <f t="shared" ref="D177:D233" si="27">IF(D176,G176,"")</f>
        <v>360759.80082380341</v>
      </c>
      <c r="E177" s="32">
        <f t="shared" si="21"/>
        <v>1352.8492530892627</v>
      </c>
      <c r="F177" s="32">
        <f t="shared" si="22"/>
        <v>1180.5772960401409</v>
      </c>
      <c r="G177" s="32">
        <f t="shared" si="26"/>
        <v>359579.22352776327</v>
      </c>
      <c r="H177" s="32">
        <f t="shared" ref="H177:H233" si="28">IF(H176,H176+E177,"")</f>
        <v>257327.19174108005</v>
      </c>
      <c r="I177" s="33">
        <f t="shared" si="23"/>
        <v>140420.77647223629</v>
      </c>
      <c r="J177" s="10"/>
      <c r="K177" s="10"/>
      <c r="L177" s="10"/>
      <c r="M177" s="10"/>
      <c r="N177" s="10"/>
      <c r="O177" s="10"/>
      <c r="P177" s="10"/>
      <c r="Q177" s="10"/>
    </row>
    <row r="178" spans="1:17" x14ac:dyDescent="0.3">
      <c r="A178" s="115">
        <f t="shared" si="24"/>
        <v>158</v>
      </c>
      <c r="B178" s="116"/>
      <c r="C178" s="31">
        <f t="shared" si="25"/>
        <v>46874</v>
      </c>
      <c r="D178" s="32">
        <f t="shared" si="27"/>
        <v>359579.22352776327</v>
      </c>
      <c r="E178" s="32">
        <f t="shared" si="21"/>
        <v>1348.4220882291122</v>
      </c>
      <c r="F178" s="32">
        <f t="shared" si="22"/>
        <v>1185.0044609002914</v>
      </c>
      <c r="G178" s="32">
        <f t="shared" si="26"/>
        <v>358394.21906686301</v>
      </c>
      <c r="H178" s="32">
        <f t="shared" si="28"/>
        <v>258675.61382930918</v>
      </c>
      <c r="I178" s="33">
        <f t="shared" si="23"/>
        <v>141605.78093313659</v>
      </c>
      <c r="J178" s="10"/>
      <c r="K178" s="10"/>
      <c r="L178" s="10"/>
      <c r="M178" s="10"/>
      <c r="N178" s="10"/>
      <c r="O178" s="10"/>
      <c r="P178" s="10"/>
      <c r="Q178" s="10"/>
    </row>
    <row r="179" spans="1:17" x14ac:dyDescent="0.3">
      <c r="A179" s="115">
        <f t="shared" si="24"/>
        <v>159</v>
      </c>
      <c r="B179" s="116"/>
      <c r="C179" s="31">
        <f t="shared" si="25"/>
        <v>46905</v>
      </c>
      <c r="D179" s="32">
        <f t="shared" si="27"/>
        <v>358394.21906686301</v>
      </c>
      <c r="E179" s="32">
        <f t="shared" si="21"/>
        <v>1343.9783215007362</v>
      </c>
      <c r="F179" s="32">
        <f t="shared" si="22"/>
        <v>1189.4482276286674</v>
      </c>
      <c r="G179" s="32">
        <f t="shared" si="26"/>
        <v>357204.77083923435</v>
      </c>
      <c r="H179" s="32">
        <f t="shared" si="28"/>
        <v>260019.59215080991</v>
      </c>
      <c r="I179" s="33">
        <f t="shared" si="23"/>
        <v>142795.22916076524</v>
      </c>
      <c r="J179" s="10"/>
      <c r="K179" s="10"/>
      <c r="L179" s="10"/>
      <c r="M179" s="10"/>
      <c r="N179" s="10"/>
      <c r="O179" s="10"/>
      <c r="P179" s="10"/>
      <c r="Q179" s="10"/>
    </row>
    <row r="180" spans="1:17" x14ac:dyDescent="0.3">
      <c r="A180" s="115">
        <f t="shared" si="24"/>
        <v>160</v>
      </c>
      <c r="B180" s="116"/>
      <c r="C180" s="31">
        <f t="shared" si="25"/>
        <v>46935</v>
      </c>
      <c r="D180" s="32">
        <f t="shared" si="27"/>
        <v>357204.77083923435</v>
      </c>
      <c r="E180" s="32">
        <f t="shared" si="21"/>
        <v>1339.5178906471288</v>
      </c>
      <c r="F180" s="32">
        <f t="shared" si="22"/>
        <v>1193.9086584822749</v>
      </c>
      <c r="G180" s="32">
        <f t="shared" si="26"/>
        <v>356010.8621807521</v>
      </c>
      <c r="H180" s="32">
        <f t="shared" si="28"/>
        <v>261359.11004145705</v>
      </c>
      <c r="I180" s="33">
        <f t="shared" si="23"/>
        <v>143989.13781924752</v>
      </c>
      <c r="J180" s="10"/>
      <c r="K180" s="10"/>
      <c r="L180" s="10"/>
      <c r="M180" s="10"/>
      <c r="N180" s="10"/>
      <c r="O180" s="10"/>
      <c r="P180" s="10"/>
      <c r="Q180" s="10"/>
    </row>
    <row r="181" spans="1:17" x14ac:dyDescent="0.3">
      <c r="A181" s="115">
        <f t="shared" si="24"/>
        <v>161</v>
      </c>
      <c r="B181" s="116"/>
      <c r="C181" s="31">
        <f t="shared" si="25"/>
        <v>46966</v>
      </c>
      <c r="D181" s="32">
        <f t="shared" si="27"/>
        <v>356010.8621807521</v>
      </c>
      <c r="E181" s="32">
        <f t="shared" si="21"/>
        <v>1335.0407331778204</v>
      </c>
      <c r="F181" s="32">
        <f t="shared" si="22"/>
        <v>1198.3858159515833</v>
      </c>
      <c r="G181" s="32">
        <f t="shared" si="26"/>
        <v>354812.47636480053</v>
      </c>
      <c r="H181" s="32">
        <f t="shared" si="28"/>
        <v>262694.15077463485</v>
      </c>
      <c r="I181" s="33">
        <f t="shared" si="23"/>
        <v>145187.52363519912</v>
      </c>
      <c r="J181" s="10"/>
      <c r="K181" s="10"/>
      <c r="L181" s="10"/>
      <c r="M181" s="10"/>
      <c r="N181" s="10"/>
      <c r="O181" s="10"/>
      <c r="P181" s="10"/>
      <c r="Q181" s="10"/>
    </row>
    <row r="182" spans="1:17" x14ac:dyDescent="0.3">
      <c r="A182" s="115">
        <f t="shared" si="24"/>
        <v>162</v>
      </c>
      <c r="B182" s="116"/>
      <c r="C182" s="31">
        <f t="shared" si="25"/>
        <v>46997</v>
      </c>
      <c r="D182" s="32">
        <f t="shared" si="27"/>
        <v>354812.47636480053</v>
      </c>
      <c r="E182" s="32">
        <f t="shared" si="21"/>
        <v>1330.5467863680019</v>
      </c>
      <c r="F182" s="32">
        <f t="shared" si="22"/>
        <v>1202.8797627614017</v>
      </c>
      <c r="G182" s="32">
        <f t="shared" si="26"/>
        <v>353609.59660203912</v>
      </c>
      <c r="H182" s="32">
        <f t="shared" si="28"/>
        <v>264024.69756100286</v>
      </c>
      <c r="I182" s="33">
        <f t="shared" si="23"/>
        <v>146390.40339796053</v>
      </c>
      <c r="J182" s="10"/>
      <c r="K182" s="10"/>
      <c r="L182" s="10"/>
      <c r="M182" s="10"/>
      <c r="N182" s="10"/>
      <c r="O182" s="10"/>
      <c r="P182" s="10"/>
      <c r="Q182" s="10"/>
    </row>
    <row r="183" spans="1:17" x14ac:dyDescent="0.3">
      <c r="A183" s="115">
        <f t="shared" si="24"/>
        <v>163</v>
      </c>
      <c r="B183" s="116"/>
      <c r="C183" s="31">
        <f t="shared" si="25"/>
        <v>47027</v>
      </c>
      <c r="D183" s="32">
        <f t="shared" si="27"/>
        <v>353609.59660203912</v>
      </c>
      <c r="E183" s="32">
        <f t="shared" si="21"/>
        <v>1326.0359872576466</v>
      </c>
      <c r="F183" s="32">
        <f t="shared" si="22"/>
        <v>1207.390561871757</v>
      </c>
      <c r="G183" s="32">
        <f t="shared" si="26"/>
        <v>352402.20604016737</v>
      </c>
      <c r="H183" s="32">
        <f t="shared" si="28"/>
        <v>265350.73354826053</v>
      </c>
      <c r="I183" s="33">
        <f t="shared" si="23"/>
        <v>147597.79395983228</v>
      </c>
      <c r="J183" s="10"/>
      <c r="K183" s="10"/>
      <c r="L183" s="10"/>
      <c r="M183" s="10"/>
      <c r="N183" s="10"/>
      <c r="O183" s="10"/>
      <c r="P183" s="10"/>
      <c r="Q183" s="10"/>
    </row>
    <row r="184" spans="1:17" x14ac:dyDescent="0.3">
      <c r="A184" s="115">
        <f t="shared" si="24"/>
        <v>164</v>
      </c>
      <c r="B184" s="116"/>
      <c r="C184" s="31">
        <f t="shared" si="25"/>
        <v>47058</v>
      </c>
      <c r="D184" s="32">
        <f t="shared" si="27"/>
        <v>352402.20604016737</v>
      </c>
      <c r="E184" s="32">
        <f t="shared" si="21"/>
        <v>1321.5082726506275</v>
      </c>
      <c r="F184" s="32">
        <f t="shared" si="22"/>
        <v>1211.9182764787761</v>
      </c>
      <c r="G184" s="32">
        <f t="shared" si="26"/>
        <v>351190.2877636886</v>
      </c>
      <c r="H184" s="32">
        <f t="shared" si="28"/>
        <v>266672.24182091118</v>
      </c>
      <c r="I184" s="33">
        <f t="shared" si="23"/>
        <v>148809.71223631105</v>
      </c>
      <c r="J184" s="10"/>
      <c r="K184" s="10"/>
      <c r="L184" s="10"/>
      <c r="M184" s="10"/>
      <c r="N184" s="10"/>
      <c r="O184" s="10"/>
      <c r="P184" s="10"/>
      <c r="Q184" s="10"/>
    </row>
    <row r="185" spans="1:17" x14ac:dyDescent="0.3">
      <c r="A185" s="115">
        <f t="shared" si="24"/>
        <v>165</v>
      </c>
      <c r="B185" s="116"/>
      <c r="C185" s="31">
        <f t="shared" si="25"/>
        <v>47088</v>
      </c>
      <c r="D185" s="32">
        <f t="shared" si="27"/>
        <v>351190.2877636886</v>
      </c>
      <c r="E185" s="32">
        <f t="shared" si="21"/>
        <v>1316.9635791138321</v>
      </c>
      <c r="F185" s="32">
        <f t="shared" si="22"/>
        <v>1216.4629700155715</v>
      </c>
      <c r="G185" s="32">
        <f t="shared" si="26"/>
        <v>349973.824793673</v>
      </c>
      <c r="H185" s="32">
        <f t="shared" si="28"/>
        <v>267989.20540002501</v>
      </c>
      <c r="I185" s="33">
        <f t="shared" si="23"/>
        <v>150026.17520632662</v>
      </c>
      <c r="J185" s="10"/>
      <c r="K185" s="10"/>
      <c r="L185" s="10"/>
      <c r="M185" s="10"/>
      <c r="N185" s="10"/>
      <c r="O185" s="10"/>
      <c r="P185" s="10"/>
      <c r="Q185" s="10"/>
    </row>
    <row r="186" spans="1:17" x14ac:dyDescent="0.3">
      <c r="A186" s="115">
        <f t="shared" si="24"/>
        <v>166</v>
      </c>
      <c r="B186" s="116"/>
      <c r="C186" s="31">
        <f t="shared" si="25"/>
        <v>47119</v>
      </c>
      <c r="D186" s="32">
        <f t="shared" si="27"/>
        <v>349973.824793673</v>
      </c>
      <c r="E186" s="32">
        <f t="shared" si="21"/>
        <v>1312.4018429762737</v>
      </c>
      <c r="F186" s="32">
        <f t="shared" si="22"/>
        <v>1221.02470615313</v>
      </c>
      <c r="G186" s="32">
        <f t="shared" si="26"/>
        <v>348752.80008751986</v>
      </c>
      <c r="H186" s="32">
        <f t="shared" si="28"/>
        <v>269301.60724300129</v>
      </c>
      <c r="I186" s="33">
        <f t="shared" si="23"/>
        <v>151247.19991247976</v>
      </c>
      <c r="J186" s="10"/>
      <c r="K186" s="10"/>
      <c r="L186" s="10"/>
      <c r="M186" s="10"/>
      <c r="N186" s="10"/>
      <c r="O186" s="10"/>
      <c r="P186" s="10"/>
      <c r="Q186" s="10"/>
    </row>
    <row r="187" spans="1:17" x14ac:dyDescent="0.3">
      <c r="A187" s="115">
        <f t="shared" si="24"/>
        <v>167</v>
      </c>
      <c r="B187" s="116"/>
      <c r="C187" s="31">
        <f t="shared" si="25"/>
        <v>47150</v>
      </c>
      <c r="D187" s="32">
        <f t="shared" si="27"/>
        <v>348752.80008751986</v>
      </c>
      <c r="E187" s="32">
        <f t="shared" si="21"/>
        <v>1307.8230003281994</v>
      </c>
      <c r="F187" s="32">
        <f t="shared" si="22"/>
        <v>1225.6035488012042</v>
      </c>
      <c r="G187" s="32">
        <f t="shared" si="26"/>
        <v>347527.19653871865</v>
      </c>
      <c r="H187" s="32">
        <f t="shared" si="28"/>
        <v>270609.43024332949</v>
      </c>
      <c r="I187" s="33">
        <f t="shared" si="23"/>
        <v>152472.80346128097</v>
      </c>
      <c r="J187" s="10"/>
      <c r="K187" s="10"/>
      <c r="L187" s="10"/>
      <c r="M187" s="10"/>
      <c r="N187" s="10"/>
      <c r="O187" s="10"/>
      <c r="P187" s="10"/>
      <c r="Q187" s="10"/>
    </row>
    <row r="188" spans="1:17" x14ac:dyDescent="0.3">
      <c r="A188" s="115">
        <f t="shared" si="24"/>
        <v>168</v>
      </c>
      <c r="B188" s="116"/>
      <c r="C188" s="31">
        <f t="shared" si="25"/>
        <v>47178</v>
      </c>
      <c r="D188" s="32">
        <f t="shared" si="27"/>
        <v>347527.19653871865</v>
      </c>
      <c r="E188" s="32">
        <f t="shared" si="21"/>
        <v>1303.2269870201949</v>
      </c>
      <c r="F188" s="32">
        <f t="shared" si="22"/>
        <v>1230.1995621092087</v>
      </c>
      <c r="G188" s="32">
        <f t="shared" si="26"/>
        <v>346296.99697660946</v>
      </c>
      <c r="H188" s="32">
        <f t="shared" si="28"/>
        <v>271912.65723034967</v>
      </c>
      <c r="I188" s="33">
        <f t="shared" si="23"/>
        <v>153703.00302339019</v>
      </c>
      <c r="J188" s="10"/>
      <c r="K188" s="10"/>
      <c r="L188" s="10"/>
      <c r="M188" s="10"/>
      <c r="N188" s="10"/>
      <c r="O188" s="10"/>
      <c r="P188" s="10"/>
      <c r="Q188" s="10"/>
    </row>
    <row r="189" spans="1:17" x14ac:dyDescent="0.3">
      <c r="A189" s="115">
        <f t="shared" si="24"/>
        <v>169</v>
      </c>
      <c r="B189" s="116"/>
      <c r="C189" s="31">
        <f t="shared" si="25"/>
        <v>47209</v>
      </c>
      <c r="D189" s="32">
        <f t="shared" si="27"/>
        <v>346296.99697660946</v>
      </c>
      <c r="E189" s="32">
        <f t="shared" si="21"/>
        <v>1298.6137386622854</v>
      </c>
      <c r="F189" s="32">
        <f t="shared" si="22"/>
        <v>1234.8128104671182</v>
      </c>
      <c r="G189" s="32">
        <f t="shared" si="26"/>
        <v>345062.18416614237</v>
      </c>
      <c r="H189" s="32">
        <f t="shared" si="28"/>
        <v>273211.27096901194</v>
      </c>
      <c r="I189" s="33">
        <f t="shared" si="23"/>
        <v>154937.81583385731</v>
      </c>
      <c r="J189" s="10"/>
      <c r="K189" s="10"/>
      <c r="L189" s="10"/>
      <c r="M189" s="10"/>
      <c r="N189" s="10"/>
      <c r="O189" s="10"/>
      <c r="P189" s="10"/>
      <c r="Q189" s="10"/>
    </row>
    <row r="190" spans="1:17" x14ac:dyDescent="0.3">
      <c r="A190" s="115">
        <f t="shared" si="24"/>
        <v>170</v>
      </c>
      <c r="B190" s="116"/>
      <c r="C190" s="31">
        <f t="shared" si="25"/>
        <v>47239</v>
      </c>
      <c r="D190" s="32">
        <f t="shared" si="27"/>
        <v>345062.18416614237</v>
      </c>
      <c r="E190" s="32">
        <f t="shared" si="21"/>
        <v>1293.9831906230338</v>
      </c>
      <c r="F190" s="32">
        <f t="shared" si="22"/>
        <v>1239.4433585063698</v>
      </c>
      <c r="G190" s="32">
        <f t="shared" si="26"/>
        <v>343822.740807636</v>
      </c>
      <c r="H190" s="32">
        <f t="shared" si="28"/>
        <v>274505.25415963499</v>
      </c>
      <c r="I190" s="33">
        <f t="shared" si="23"/>
        <v>156177.25919236368</v>
      </c>
      <c r="J190" s="10"/>
      <c r="K190" s="10"/>
      <c r="L190" s="10"/>
      <c r="M190" s="10"/>
      <c r="N190" s="10"/>
      <c r="O190" s="10"/>
      <c r="P190" s="10"/>
      <c r="Q190" s="10"/>
    </row>
    <row r="191" spans="1:17" x14ac:dyDescent="0.3">
      <c r="A191" s="115">
        <f t="shared" si="24"/>
        <v>171</v>
      </c>
      <c r="B191" s="116"/>
      <c r="C191" s="31">
        <f t="shared" si="25"/>
        <v>47270</v>
      </c>
      <c r="D191" s="32">
        <f t="shared" si="27"/>
        <v>343822.740807636</v>
      </c>
      <c r="E191" s="32">
        <f t="shared" si="21"/>
        <v>1289.335278028635</v>
      </c>
      <c r="F191" s="32">
        <f t="shared" si="22"/>
        <v>1244.0912711007686</v>
      </c>
      <c r="G191" s="32">
        <f t="shared" si="26"/>
        <v>342578.64953653526</v>
      </c>
      <c r="H191" s="32">
        <f t="shared" si="28"/>
        <v>275794.58943766361</v>
      </c>
      <c r="I191" s="33">
        <f t="shared" si="23"/>
        <v>157421.35046346445</v>
      </c>
      <c r="J191" s="10"/>
      <c r="K191" s="10"/>
      <c r="L191" s="10"/>
      <c r="M191" s="10"/>
      <c r="N191" s="10"/>
      <c r="O191" s="10"/>
      <c r="P191" s="10"/>
      <c r="Q191" s="10"/>
    </row>
    <row r="192" spans="1:17" x14ac:dyDescent="0.3">
      <c r="A192" s="115">
        <f t="shared" si="24"/>
        <v>172</v>
      </c>
      <c r="B192" s="116"/>
      <c r="C192" s="31">
        <f t="shared" si="25"/>
        <v>47300</v>
      </c>
      <c r="D192" s="32">
        <f t="shared" si="27"/>
        <v>342578.64953653526</v>
      </c>
      <c r="E192" s="32">
        <f t="shared" si="21"/>
        <v>1284.6699357620071</v>
      </c>
      <c r="F192" s="32">
        <f t="shared" si="22"/>
        <v>1248.7566133673965</v>
      </c>
      <c r="G192" s="32">
        <f t="shared" si="26"/>
        <v>341329.89292316785</v>
      </c>
      <c r="H192" s="32">
        <f t="shared" si="28"/>
        <v>277079.25937342562</v>
      </c>
      <c r="I192" s="33">
        <f t="shared" si="23"/>
        <v>158670.10707683183</v>
      </c>
      <c r="J192" s="10"/>
      <c r="K192" s="10"/>
      <c r="L192" s="10"/>
      <c r="M192" s="10"/>
      <c r="N192" s="10"/>
      <c r="O192" s="10"/>
      <c r="P192" s="10"/>
      <c r="Q192" s="10"/>
    </row>
    <row r="193" spans="1:17" x14ac:dyDescent="0.3">
      <c r="A193" s="115">
        <f t="shared" si="24"/>
        <v>173</v>
      </c>
      <c r="B193" s="116"/>
      <c r="C193" s="31">
        <f t="shared" si="25"/>
        <v>47331</v>
      </c>
      <c r="D193" s="32">
        <f t="shared" si="27"/>
        <v>341329.89292316785</v>
      </c>
      <c r="E193" s="32">
        <f t="shared" si="21"/>
        <v>1279.9870984618794</v>
      </c>
      <c r="F193" s="32">
        <f t="shared" si="22"/>
        <v>1253.4394506675242</v>
      </c>
      <c r="G193" s="32">
        <f t="shared" si="26"/>
        <v>340076.45347250032</v>
      </c>
      <c r="H193" s="32">
        <f t="shared" si="28"/>
        <v>278359.24647188751</v>
      </c>
      <c r="I193" s="33">
        <f t="shared" si="23"/>
        <v>159923.54652749936</v>
      </c>
      <c r="J193" s="10"/>
      <c r="K193" s="10"/>
      <c r="L193" s="10"/>
      <c r="M193" s="10"/>
      <c r="N193" s="10"/>
      <c r="O193" s="10"/>
      <c r="P193" s="10"/>
      <c r="Q193" s="10"/>
    </row>
    <row r="194" spans="1:17" x14ac:dyDescent="0.3">
      <c r="A194" s="115">
        <f t="shared" si="24"/>
        <v>174</v>
      </c>
      <c r="B194" s="116"/>
      <c r="C194" s="31">
        <f t="shared" si="25"/>
        <v>47362</v>
      </c>
      <c r="D194" s="32">
        <f t="shared" si="27"/>
        <v>340076.45347250032</v>
      </c>
      <c r="E194" s="32">
        <f t="shared" si="21"/>
        <v>1275.2867005218761</v>
      </c>
      <c r="F194" s="32">
        <f t="shared" si="22"/>
        <v>1258.1398486075275</v>
      </c>
      <c r="G194" s="32">
        <f t="shared" si="26"/>
        <v>338818.31362389278</v>
      </c>
      <c r="H194" s="32">
        <f t="shared" si="28"/>
        <v>279634.5331724094</v>
      </c>
      <c r="I194" s="33">
        <f t="shared" si="23"/>
        <v>161181.6863761069</v>
      </c>
      <c r="J194" s="10"/>
      <c r="K194" s="10"/>
      <c r="L194" s="10"/>
      <c r="M194" s="10"/>
      <c r="N194" s="10"/>
      <c r="O194" s="10"/>
      <c r="P194" s="10"/>
      <c r="Q194" s="10"/>
    </row>
    <row r="195" spans="1:17" x14ac:dyDescent="0.3">
      <c r="A195" s="115">
        <f t="shared" si="24"/>
        <v>175</v>
      </c>
      <c r="B195" s="116"/>
      <c r="C195" s="31">
        <f t="shared" si="25"/>
        <v>47392</v>
      </c>
      <c r="D195" s="32">
        <f t="shared" si="27"/>
        <v>338818.31362389278</v>
      </c>
      <c r="E195" s="32">
        <f t="shared" si="21"/>
        <v>1270.5686760895978</v>
      </c>
      <c r="F195" s="32">
        <f t="shared" si="22"/>
        <v>1262.8578730398058</v>
      </c>
      <c r="G195" s="32">
        <f t="shared" si="26"/>
        <v>337555.455750853</v>
      </c>
      <c r="H195" s="32">
        <f t="shared" si="28"/>
        <v>280905.10184849898</v>
      </c>
      <c r="I195" s="33">
        <f t="shared" si="23"/>
        <v>162444.54424914671</v>
      </c>
      <c r="J195" s="10"/>
      <c r="K195" s="10"/>
      <c r="L195" s="10"/>
      <c r="M195" s="10"/>
      <c r="N195" s="10"/>
      <c r="O195" s="10"/>
      <c r="P195" s="10"/>
      <c r="Q195" s="10"/>
    </row>
    <row r="196" spans="1:17" x14ac:dyDescent="0.3">
      <c r="A196" s="115">
        <f t="shared" si="24"/>
        <v>176</v>
      </c>
      <c r="B196" s="116"/>
      <c r="C196" s="31">
        <f t="shared" si="25"/>
        <v>47423</v>
      </c>
      <c r="D196" s="32">
        <f t="shared" si="27"/>
        <v>337555.455750853</v>
      </c>
      <c r="E196" s="32">
        <f t="shared" si="21"/>
        <v>1265.8329590656988</v>
      </c>
      <c r="F196" s="32">
        <f t="shared" si="22"/>
        <v>1267.5935900637048</v>
      </c>
      <c r="G196" s="32">
        <f t="shared" si="26"/>
        <v>336287.86216078931</v>
      </c>
      <c r="H196" s="32">
        <f t="shared" si="28"/>
        <v>282170.93480756466</v>
      </c>
      <c r="I196" s="33">
        <f t="shared" si="23"/>
        <v>163712.13783921042</v>
      </c>
      <c r="J196" s="10"/>
      <c r="K196" s="10"/>
      <c r="L196" s="10"/>
      <c r="M196" s="10"/>
      <c r="N196" s="10"/>
      <c r="O196" s="10"/>
      <c r="P196" s="10"/>
      <c r="Q196" s="10"/>
    </row>
    <row r="197" spans="1:17" x14ac:dyDescent="0.3">
      <c r="A197" s="115">
        <f t="shared" si="24"/>
        <v>177</v>
      </c>
      <c r="B197" s="116"/>
      <c r="C197" s="31">
        <f t="shared" si="25"/>
        <v>47453</v>
      </c>
      <c r="D197" s="32">
        <f t="shared" si="27"/>
        <v>336287.86216078931</v>
      </c>
      <c r="E197" s="32">
        <f t="shared" si="21"/>
        <v>1261.0794831029598</v>
      </c>
      <c r="F197" s="32">
        <f t="shared" si="22"/>
        <v>1272.3470660264438</v>
      </c>
      <c r="G197" s="32">
        <f t="shared" si="26"/>
        <v>335015.51509476284</v>
      </c>
      <c r="H197" s="32">
        <f t="shared" si="28"/>
        <v>283432.0142906676</v>
      </c>
      <c r="I197" s="33">
        <f t="shared" si="23"/>
        <v>164984.48490523687</v>
      </c>
      <c r="J197" s="10"/>
      <c r="K197" s="10"/>
      <c r="L197" s="10"/>
      <c r="M197" s="10"/>
      <c r="N197" s="10"/>
      <c r="O197" s="10"/>
      <c r="P197" s="10"/>
      <c r="Q197" s="10"/>
    </row>
    <row r="198" spans="1:17" x14ac:dyDescent="0.3">
      <c r="A198" s="115">
        <f t="shared" si="24"/>
        <v>178</v>
      </c>
      <c r="B198" s="116"/>
      <c r="C198" s="31">
        <f t="shared" si="25"/>
        <v>47484</v>
      </c>
      <c r="D198" s="32">
        <f t="shared" si="27"/>
        <v>335015.51509476284</v>
      </c>
      <c r="E198" s="32">
        <f t="shared" si="21"/>
        <v>1256.3081816053607</v>
      </c>
      <c r="F198" s="32">
        <f t="shared" si="22"/>
        <v>1277.1183675240429</v>
      </c>
      <c r="G198" s="32">
        <f t="shared" si="26"/>
        <v>333738.39672723878</v>
      </c>
      <c r="H198" s="32">
        <f t="shared" si="28"/>
        <v>284688.32247227296</v>
      </c>
      <c r="I198" s="33">
        <f t="shared" si="23"/>
        <v>166261.6032727609</v>
      </c>
      <c r="J198" s="10"/>
      <c r="K198" s="10"/>
      <c r="L198" s="10"/>
      <c r="M198" s="10"/>
      <c r="N198" s="10"/>
      <c r="O198" s="10"/>
      <c r="P198" s="10"/>
      <c r="Q198" s="10"/>
    </row>
    <row r="199" spans="1:17" x14ac:dyDescent="0.3">
      <c r="A199" s="115">
        <f t="shared" si="24"/>
        <v>179</v>
      </c>
      <c r="B199" s="116"/>
      <c r="C199" s="31">
        <f t="shared" si="25"/>
        <v>47515</v>
      </c>
      <c r="D199" s="32">
        <f t="shared" si="27"/>
        <v>333738.39672723878</v>
      </c>
      <c r="E199" s="32">
        <f t="shared" si="21"/>
        <v>1251.5189877271455</v>
      </c>
      <c r="F199" s="32">
        <f t="shared" si="22"/>
        <v>1281.9075614022581</v>
      </c>
      <c r="G199" s="32">
        <f t="shared" si="26"/>
        <v>332456.48916583654</v>
      </c>
      <c r="H199" s="32">
        <f t="shared" si="28"/>
        <v>285939.84146000008</v>
      </c>
      <c r="I199" s="33">
        <f t="shared" si="23"/>
        <v>167543.51083416314</v>
      </c>
      <c r="J199" s="10"/>
      <c r="K199" s="10"/>
      <c r="L199" s="10"/>
      <c r="M199" s="10"/>
      <c r="N199" s="10"/>
      <c r="O199" s="10"/>
      <c r="P199" s="10"/>
      <c r="Q199" s="10"/>
    </row>
    <row r="200" spans="1:17" x14ac:dyDescent="0.3">
      <c r="A200" s="115">
        <f t="shared" si="24"/>
        <v>180</v>
      </c>
      <c r="B200" s="116"/>
      <c r="C200" s="31">
        <f t="shared" si="25"/>
        <v>47543</v>
      </c>
      <c r="D200" s="32">
        <f t="shared" si="27"/>
        <v>332456.48916583654</v>
      </c>
      <c r="E200" s="32">
        <f t="shared" si="21"/>
        <v>1246.7118343718869</v>
      </c>
      <c r="F200" s="32">
        <f t="shared" si="22"/>
        <v>1286.7147147575167</v>
      </c>
      <c r="G200" s="32">
        <f t="shared" si="26"/>
        <v>331169.77445107902</v>
      </c>
      <c r="H200" s="32">
        <f t="shared" si="28"/>
        <v>287186.55329437199</v>
      </c>
      <c r="I200" s="33">
        <f t="shared" si="23"/>
        <v>168830.22554892066</v>
      </c>
      <c r="J200" s="10"/>
      <c r="K200" s="10"/>
      <c r="L200" s="10"/>
      <c r="M200" s="10"/>
      <c r="N200" s="10"/>
      <c r="O200" s="10"/>
      <c r="P200" s="10"/>
      <c r="Q200" s="10"/>
    </row>
    <row r="201" spans="1:17" x14ac:dyDescent="0.3">
      <c r="A201" s="115">
        <f t="shared" si="24"/>
        <v>181</v>
      </c>
      <c r="B201" s="116"/>
      <c r="C201" s="31">
        <f t="shared" si="25"/>
        <v>47574</v>
      </c>
      <c r="D201" s="32">
        <f t="shared" si="27"/>
        <v>331169.77445107902</v>
      </c>
      <c r="E201" s="32">
        <f t="shared" si="21"/>
        <v>1241.8866541915463</v>
      </c>
      <c r="F201" s="32">
        <f t="shared" si="22"/>
        <v>1291.5398949378573</v>
      </c>
      <c r="G201" s="32">
        <f t="shared" si="26"/>
        <v>329878.23455614119</v>
      </c>
      <c r="H201" s="32">
        <f t="shared" si="28"/>
        <v>288428.43994856352</v>
      </c>
      <c r="I201" s="33">
        <f t="shared" si="23"/>
        <v>170121.76544385852</v>
      </c>
      <c r="J201" s="10"/>
      <c r="K201" s="10"/>
      <c r="L201" s="10"/>
      <c r="M201" s="10"/>
      <c r="N201" s="10"/>
      <c r="O201" s="10"/>
      <c r="P201" s="10"/>
      <c r="Q201" s="10"/>
    </row>
    <row r="202" spans="1:17" x14ac:dyDescent="0.3">
      <c r="A202" s="115">
        <f t="shared" si="24"/>
        <v>182</v>
      </c>
      <c r="B202" s="116"/>
      <c r="C202" s="31">
        <f t="shared" si="25"/>
        <v>47604</v>
      </c>
      <c r="D202" s="32">
        <f t="shared" si="27"/>
        <v>329878.23455614119</v>
      </c>
      <c r="E202" s="32">
        <f t="shared" si="21"/>
        <v>1237.0433795855295</v>
      </c>
      <c r="F202" s="32">
        <f t="shared" si="22"/>
        <v>1296.3831695438741</v>
      </c>
      <c r="G202" s="32">
        <f t="shared" si="26"/>
        <v>328581.85138659732</v>
      </c>
      <c r="H202" s="32">
        <f t="shared" si="28"/>
        <v>289665.48332814907</v>
      </c>
      <c r="I202" s="33">
        <f t="shared" si="23"/>
        <v>171418.14861340239</v>
      </c>
      <c r="J202" s="10"/>
      <c r="K202" s="10"/>
      <c r="L202" s="10"/>
      <c r="M202" s="10"/>
      <c r="N202" s="10"/>
      <c r="O202" s="10"/>
      <c r="P202" s="10"/>
      <c r="Q202" s="10"/>
    </row>
    <row r="203" spans="1:17" x14ac:dyDescent="0.3">
      <c r="A203" s="115">
        <f t="shared" si="24"/>
        <v>183</v>
      </c>
      <c r="B203" s="116"/>
      <c r="C203" s="31">
        <f t="shared" si="25"/>
        <v>47635</v>
      </c>
      <c r="D203" s="32">
        <f t="shared" si="27"/>
        <v>328581.85138659732</v>
      </c>
      <c r="E203" s="32">
        <f t="shared" si="21"/>
        <v>1232.1819426997399</v>
      </c>
      <c r="F203" s="32">
        <f t="shared" si="22"/>
        <v>1301.2446064296637</v>
      </c>
      <c r="G203" s="32">
        <f t="shared" si="26"/>
        <v>327280.60678016767</v>
      </c>
      <c r="H203" s="32">
        <f t="shared" si="28"/>
        <v>290897.66527084884</v>
      </c>
      <c r="I203" s="33">
        <f t="shared" si="23"/>
        <v>172719.39321983204</v>
      </c>
      <c r="J203" s="10"/>
      <c r="K203" s="10"/>
      <c r="L203" s="10"/>
      <c r="M203" s="10"/>
      <c r="N203" s="10"/>
      <c r="O203" s="10"/>
      <c r="P203" s="10"/>
      <c r="Q203" s="10"/>
    </row>
    <row r="204" spans="1:17" x14ac:dyDescent="0.3">
      <c r="A204" s="115">
        <f t="shared" si="24"/>
        <v>184</v>
      </c>
      <c r="B204" s="116"/>
      <c r="C204" s="31">
        <f t="shared" si="25"/>
        <v>47665</v>
      </c>
      <c r="D204" s="32">
        <f t="shared" si="27"/>
        <v>327280.60678016767</v>
      </c>
      <c r="E204" s="32">
        <f t="shared" si="21"/>
        <v>1227.3022754256287</v>
      </c>
      <c r="F204" s="32">
        <f t="shared" si="22"/>
        <v>1306.1242737037749</v>
      </c>
      <c r="G204" s="32">
        <f t="shared" si="26"/>
        <v>325974.48250646389</v>
      </c>
      <c r="H204" s="32">
        <f t="shared" si="28"/>
        <v>292124.96754627448</v>
      </c>
      <c r="I204" s="33">
        <f t="shared" si="23"/>
        <v>174025.51749353582</v>
      </c>
      <c r="J204" s="10"/>
      <c r="K204" s="10"/>
      <c r="L204" s="10"/>
      <c r="M204" s="10"/>
      <c r="N204" s="10"/>
      <c r="O204" s="10"/>
      <c r="P204" s="10"/>
      <c r="Q204" s="10"/>
    </row>
    <row r="205" spans="1:17" x14ac:dyDescent="0.3">
      <c r="A205" s="115">
        <f t="shared" si="24"/>
        <v>185</v>
      </c>
      <c r="B205" s="116"/>
      <c r="C205" s="31">
        <f t="shared" si="25"/>
        <v>47696</v>
      </c>
      <c r="D205" s="32">
        <f t="shared" si="27"/>
        <v>325974.48250646389</v>
      </c>
      <c r="E205" s="32">
        <f t="shared" si="21"/>
        <v>1222.4043093992395</v>
      </c>
      <c r="F205" s="32">
        <f t="shared" si="22"/>
        <v>1311.0222397301641</v>
      </c>
      <c r="G205" s="32">
        <f t="shared" si="26"/>
        <v>324663.46026673372</v>
      </c>
      <c r="H205" s="32">
        <f t="shared" si="28"/>
        <v>293347.37185567373</v>
      </c>
      <c r="I205" s="33">
        <f t="shared" si="23"/>
        <v>175336.53973326599</v>
      </c>
      <c r="J205" s="10"/>
      <c r="K205" s="10"/>
      <c r="L205" s="10"/>
      <c r="M205" s="10"/>
      <c r="N205" s="10"/>
      <c r="O205" s="10"/>
      <c r="P205" s="10"/>
      <c r="Q205" s="10"/>
    </row>
    <row r="206" spans="1:17" x14ac:dyDescent="0.3">
      <c r="A206" s="115">
        <f t="shared" si="24"/>
        <v>186</v>
      </c>
      <c r="B206" s="116"/>
      <c r="C206" s="31">
        <f t="shared" si="25"/>
        <v>47727</v>
      </c>
      <c r="D206" s="32">
        <f t="shared" si="27"/>
        <v>324663.46026673372</v>
      </c>
      <c r="E206" s="32">
        <f t="shared" si="21"/>
        <v>1217.4879760002514</v>
      </c>
      <c r="F206" s="32">
        <f t="shared" si="22"/>
        <v>1315.9385731291522</v>
      </c>
      <c r="G206" s="32">
        <f t="shared" si="26"/>
        <v>323347.52169360459</v>
      </c>
      <c r="H206" s="32">
        <f t="shared" si="28"/>
        <v>294564.85983167397</v>
      </c>
      <c r="I206" s="33">
        <f t="shared" si="23"/>
        <v>176652.47830639515</v>
      </c>
      <c r="J206" s="10"/>
      <c r="K206" s="10"/>
      <c r="L206" s="10"/>
      <c r="M206" s="10"/>
      <c r="N206" s="10"/>
      <c r="O206" s="10"/>
      <c r="P206" s="10"/>
      <c r="Q206" s="10"/>
    </row>
    <row r="207" spans="1:17" x14ac:dyDescent="0.3">
      <c r="A207" s="115">
        <f t="shared" si="24"/>
        <v>187</v>
      </c>
      <c r="B207" s="116"/>
      <c r="C207" s="31">
        <f t="shared" si="25"/>
        <v>47757</v>
      </c>
      <c r="D207" s="32">
        <f t="shared" si="27"/>
        <v>323347.52169360459</v>
      </c>
      <c r="E207" s="32">
        <f t="shared" ref="E207:E270" si="29">IF(D207,($E$6/12)*D207,"")</f>
        <v>1212.5532063510173</v>
      </c>
      <c r="F207" s="32">
        <f t="shared" si="22"/>
        <v>1320.8733427783864</v>
      </c>
      <c r="G207" s="32">
        <f t="shared" si="26"/>
        <v>322026.64835082623</v>
      </c>
      <c r="H207" s="32">
        <f t="shared" si="28"/>
        <v>295777.41303802497</v>
      </c>
      <c r="I207" s="33">
        <f t="shared" si="23"/>
        <v>177973.35164917354</v>
      </c>
      <c r="J207" s="10"/>
      <c r="K207" s="10"/>
      <c r="L207" s="10"/>
      <c r="M207" s="10"/>
      <c r="N207" s="10"/>
      <c r="O207" s="10"/>
      <c r="P207" s="10"/>
      <c r="Q207" s="10"/>
    </row>
    <row r="208" spans="1:17" x14ac:dyDescent="0.3">
      <c r="A208" s="115">
        <f t="shared" si="24"/>
        <v>188</v>
      </c>
      <c r="B208" s="116"/>
      <c r="C208" s="31">
        <f t="shared" si="25"/>
        <v>47788</v>
      </c>
      <c r="D208" s="32">
        <f t="shared" si="27"/>
        <v>322026.64835082623</v>
      </c>
      <c r="E208" s="32">
        <f t="shared" si="29"/>
        <v>1207.5999313155983</v>
      </c>
      <c r="F208" s="32">
        <f t="shared" ref="F208:F271" si="30">IF(D208,($E$10-E208)*(E208&gt;0),"")</f>
        <v>1325.8266178138053</v>
      </c>
      <c r="G208" s="32">
        <f t="shared" si="26"/>
        <v>320700.82173301245</v>
      </c>
      <c r="H208" s="32">
        <f t="shared" si="28"/>
        <v>296985.01296934055</v>
      </c>
      <c r="I208" s="33">
        <f t="shared" si="23"/>
        <v>179299.17826698735</v>
      </c>
      <c r="J208" s="10"/>
      <c r="K208" s="10"/>
      <c r="L208" s="10"/>
      <c r="M208" s="10"/>
      <c r="N208" s="10"/>
      <c r="O208" s="10"/>
      <c r="P208" s="10"/>
      <c r="Q208" s="10"/>
    </row>
    <row r="209" spans="1:17" x14ac:dyDescent="0.3">
      <c r="A209" s="115">
        <f t="shared" si="24"/>
        <v>189</v>
      </c>
      <c r="B209" s="116"/>
      <c r="C209" s="31">
        <f t="shared" si="25"/>
        <v>47818</v>
      </c>
      <c r="D209" s="32">
        <f t="shared" si="27"/>
        <v>320700.82173301245</v>
      </c>
      <c r="E209" s="32">
        <f t="shared" si="29"/>
        <v>1202.6280814987965</v>
      </c>
      <c r="F209" s="32">
        <f t="shared" si="30"/>
        <v>1330.7984676306071</v>
      </c>
      <c r="G209" s="32">
        <f t="shared" si="26"/>
        <v>319370.02326538187</v>
      </c>
      <c r="H209" s="32">
        <f t="shared" si="28"/>
        <v>298187.64105083933</v>
      </c>
      <c r="I209" s="33">
        <f t="shared" si="23"/>
        <v>180629.97673461796</v>
      </c>
      <c r="J209" s="10"/>
      <c r="K209" s="10"/>
      <c r="L209" s="10"/>
      <c r="M209" s="10"/>
      <c r="N209" s="10"/>
      <c r="O209" s="10"/>
      <c r="P209" s="10"/>
      <c r="Q209" s="10"/>
    </row>
    <row r="210" spans="1:17" x14ac:dyDescent="0.3">
      <c r="A210" s="115">
        <f t="shared" si="24"/>
        <v>190</v>
      </c>
      <c r="B210" s="116"/>
      <c r="C210" s="31">
        <f t="shared" si="25"/>
        <v>47849</v>
      </c>
      <c r="D210" s="32">
        <f t="shared" si="27"/>
        <v>319370.02326538187</v>
      </c>
      <c r="E210" s="32">
        <f t="shared" si="29"/>
        <v>1197.637587245182</v>
      </c>
      <c r="F210" s="32">
        <f t="shared" si="30"/>
        <v>1335.7889618842216</v>
      </c>
      <c r="G210" s="32">
        <f t="shared" si="26"/>
        <v>318034.23430349765</v>
      </c>
      <c r="H210" s="32">
        <f t="shared" si="28"/>
        <v>299385.27863808454</v>
      </c>
      <c r="I210" s="33">
        <f t="shared" ref="I210:I273" si="31">IF(F210,F210+I209,"")</f>
        <v>181965.76569650217</v>
      </c>
      <c r="J210" s="10"/>
      <c r="K210" s="10"/>
      <c r="L210" s="10"/>
      <c r="M210" s="10"/>
      <c r="N210" s="10"/>
      <c r="O210" s="10"/>
      <c r="P210" s="10"/>
      <c r="Q210" s="10"/>
    </row>
    <row r="211" spans="1:17" x14ac:dyDescent="0.3">
      <c r="A211" s="115">
        <f t="shared" si="24"/>
        <v>191</v>
      </c>
      <c r="B211" s="116"/>
      <c r="C211" s="31">
        <f t="shared" si="25"/>
        <v>47880</v>
      </c>
      <c r="D211" s="32">
        <f t="shared" si="27"/>
        <v>318034.23430349765</v>
      </c>
      <c r="E211" s="32">
        <f t="shared" si="29"/>
        <v>1192.6283786381161</v>
      </c>
      <c r="F211" s="32">
        <f t="shared" si="30"/>
        <v>1340.7981704912875</v>
      </c>
      <c r="G211" s="32">
        <f t="shared" si="26"/>
        <v>316693.43613300635</v>
      </c>
      <c r="H211" s="32">
        <f t="shared" si="28"/>
        <v>300577.90701672266</v>
      </c>
      <c r="I211" s="33">
        <f t="shared" si="31"/>
        <v>183306.56386699347</v>
      </c>
      <c r="J211" s="10"/>
      <c r="K211" s="10"/>
      <c r="L211" s="10"/>
      <c r="M211" s="10"/>
      <c r="N211" s="10"/>
      <c r="O211" s="10"/>
      <c r="P211" s="10"/>
      <c r="Q211" s="10"/>
    </row>
    <row r="212" spans="1:17" x14ac:dyDescent="0.3">
      <c r="A212" s="115">
        <f t="shared" si="24"/>
        <v>192</v>
      </c>
      <c r="B212" s="116"/>
      <c r="C212" s="31">
        <f t="shared" si="25"/>
        <v>47908</v>
      </c>
      <c r="D212" s="32">
        <f t="shared" si="27"/>
        <v>316693.43613300635</v>
      </c>
      <c r="E212" s="32">
        <f t="shared" si="29"/>
        <v>1187.6003854987737</v>
      </c>
      <c r="F212" s="32">
        <f t="shared" si="30"/>
        <v>1345.8261636306299</v>
      </c>
      <c r="G212" s="32">
        <f t="shared" si="26"/>
        <v>315347.60996937571</v>
      </c>
      <c r="H212" s="32">
        <f t="shared" si="28"/>
        <v>301765.50740222144</v>
      </c>
      <c r="I212" s="33">
        <f t="shared" si="31"/>
        <v>184652.39003062411</v>
      </c>
      <c r="J212" s="10"/>
      <c r="K212" s="10"/>
      <c r="L212" s="10"/>
      <c r="M212" s="10"/>
      <c r="N212" s="10"/>
      <c r="O212" s="10"/>
      <c r="P212" s="10"/>
      <c r="Q212" s="10"/>
    </row>
    <row r="213" spans="1:17" x14ac:dyDescent="0.3">
      <c r="A213" s="115">
        <f t="shared" si="24"/>
        <v>193</v>
      </c>
      <c r="B213" s="116"/>
      <c r="C213" s="31">
        <f t="shared" si="25"/>
        <v>47939</v>
      </c>
      <c r="D213" s="32">
        <f t="shared" si="27"/>
        <v>315347.60996937571</v>
      </c>
      <c r="E213" s="32">
        <f t="shared" si="29"/>
        <v>1182.553537385159</v>
      </c>
      <c r="F213" s="32">
        <f t="shared" si="30"/>
        <v>1350.8730117442446</v>
      </c>
      <c r="G213" s="32">
        <f t="shared" si="26"/>
        <v>313996.73695763148</v>
      </c>
      <c r="H213" s="32">
        <f t="shared" si="28"/>
        <v>302948.06093960657</v>
      </c>
      <c r="I213" s="33">
        <f t="shared" si="31"/>
        <v>186003.26304236834</v>
      </c>
      <c r="J213" s="10"/>
      <c r="K213" s="10"/>
      <c r="L213" s="10"/>
      <c r="M213" s="10"/>
      <c r="N213" s="10"/>
      <c r="O213" s="10"/>
      <c r="P213" s="10"/>
      <c r="Q213" s="10"/>
    </row>
    <row r="214" spans="1:17" x14ac:dyDescent="0.3">
      <c r="A214" s="115">
        <f t="shared" si="24"/>
        <v>194</v>
      </c>
      <c r="B214" s="116"/>
      <c r="C214" s="31">
        <f t="shared" si="25"/>
        <v>47969</v>
      </c>
      <c r="D214" s="32">
        <f t="shared" si="27"/>
        <v>313996.73695763148</v>
      </c>
      <c r="E214" s="32">
        <f t="shared" si="29"/>
        <v>1177.487763591118</v>
      </c>
      <c r="F214" s="32">
        <f t="shared" si="30"/>
        <v>1355.9387855382856</v>
      </c>
      <c r="G214" s="32">
        <f t="shared" si="26"/>
        <v>312640.79817209317</v>
      </c>
      <c r="H214" s="32">
        <f t="shared" si="28"/>
        <v>304125.54870319768</v>
      </c>
      <c r="I214" s="33">
        <f t="shared" si="31"/>
        <v>187359.20182790663</v>
      </c>
      <c r="J214" s="10"/>
      <c r="K214" s="10"/>
      <c r="L214" s="10"/>
      <c r="M214" s="10"/>
      <c r="N214" s="10"/>
      <c r="O214" s="10"/>
      <c r="P214" s="10"/>
      <c r="Q214" s="10"/>
    </row>
    <row r="215" spans="1:17" x14ac:dyDescent="0.3">
      <c r="A215" s="115">
        <f t="shared" si="24"/>
        <v>195</v>
      </c>
      <c r="B215" s="116"/>
      <c r="C215" s="31">
        <f t="shared" si="25"/>
        <v>48000</v>
      </c>
      <c r="D215" s="32">
        <f t="shared" si="27"/>
        <v>312640.79817209317</v>
      </c>
      <c r="E215" s="32">
        <f t="shared" si="29"/>
        <v>1172.4029931453495</v>
      </c>
      <c r="F215" s="32">
        <f t="shared" si="30"/>
        <v>1361.0235559840542</v>
      </c>
      <c r="G215" s="32">
        <f t="shared" si="26"/>
        <v>311279.77461610909</v>
      </c>
      <c r="H215" s="32">
        <f t="shared" si="28"/>
        <v>305297.95169634302</v>
      </c>
      <c r="I215" s="33">
        <f t="shared" si="31"/>
        <v>188720.22538389068</v>
      </c>
      <c r="J215" s="10"/>
      <c r="K215" s="10"/>
      <c r="L215" s="10"/>
      <c r="M215" s="10"/>
      <c r="N215" s="10"/>
      <c r="O215" s="10"/>
      <c r="P215" s="10"/>
      <c r="Q215" s="10"/>
    </row>
    <row r="216" spans="1:17" x14ac:dyDescent="0.3">
      <c r="A216" s="115">
        <f t="shared" si="24"/>
        <v>196</v>
      </c>
      <c r="B216" s="116"/>
      <c r="C216" s="31">
        <f t="shared" si="25"/>
        <v>48030</v>
      </c>
      <c r="D216" s="32">
        <f t="shared" si="27"/>
        <v>311279.77461610909</v>
      </c>
      <c r="E216" s="32">
        <f t="shared" si="29"/>
        <v>1167.2991548104089</v>
      </c>
      <c r="F216" s="32">
        <f t="shared" si="30"/>
        <v>1366.1273943189947</v>
      </c>
      <c r="G216" s="32">
        <f t="shared" si="26"/>
        <v>309913.6472217901</v>
      </c>
      <c r="H216" s="32">
        <f t="shared" si="28"/>
        <v>306465.25085115345</v>
      </c>
      <c r="I216" s="33">
        <f t="shared" si="31"/>
        <v>190086.35277820966</v>
      </c>
      <c r="J216" s="10"/>
      <c r="K216" s="10"/>
      <c r="L216" s="10"/>
      <c r="M216" s="10"/>
      <c r="N216" s="10"/>
      <c r="O216" s="10"/>
      <c r="P216" s="10"/>
      <c r="Q216" s="10"/>
    </row>
    <row r="217" spans="1:17" x14ac:dyDescent="0.3">
      <c r="A217" s="115">
        <f t="shared" si="24"/>
        <v>197</v>
      </c>
      <c r="B217" s="116"/>
      <c r="C217" s="31">
        <f t="shared" si="25"/>
        <v>48061</v>
      </c>
      <c r="D217" s="32">
        <f t="shared" si="27"/>
        <v>309913.6472217901</v>
      </c>
      <c r="E217" s="32">
        <f t="shared" si="29"/>
        <v>1162.1761770817129</v>
      </c>
      <c r="F217" s="32">
        <f t="shared" si="30"/>
        <v>1371.2503720476907</v>
      </c>
      <c r="G217" s="32">
        <f t="shared" si="26"/>
        <v>308542.39684974239</v>
      </c>
      <c r="H217" s="32">
        <f t="shared" si="28"/>
        <v>307627.42702823516</v>
      </c>
      <c r="I217" s="33">
        <f t="shared" si="31"/>
        <v>191457.60315025735</v>
      </c>
      <c r="J217" s="10"/>
      <c r="K217" s="10"/>
      <c r="L217" s="10"/>
      <c r="M217" s="10"/>
      <c r="N217" s="10"/>
      <c r="O217" s="10"/>
      <c r="P217" s="10"/>
      <c r="Q217" s="10"/>
    </row>
    <row r="218" spans="1:17" x14ac:dyDescent="0.3">
      <c r="A218" s="115">
        <f t="shared" si="24"/>
        <v>198</v>
      </c>
      <c r="B218" s="116"/>
      <c r="C218" s="31">
        <f t="shared" si="25"/>
        <v>48092</v>
      </c>
      <c r="D218" s="32">
        <f t="shared" si="27"/>
        <v>308542.39684974239</v>
      </c>
      <c r="E218" s="32">
        <f t="shared" si="29"/>
        <v>1157.0339881865339</v>
      </c>
      <c r="F218" s="32">
        <f t="shared" si="30"/>
        <v>1376.3925609428697</v>
      </c>
      <c r="G218" s="32">
        <f t="shared" si="26"/>
        <v>307166.00428879954</v>
      </c>
      <c r="H218" s="32">
        <f t="shared" si="28"/>
        <v>308784.46101642167</v>
      </c>
      <c r="I218" s="33">
        <f t="shared" si="31"/>
        <v>192833.99571120023</v>
      </c>
      <c r="J218" s="10"/>
      <c r="K218" s="10"/>
      <c r="L218" s="10"/>
      <c r="M218" s="10"/>
      <c r="N218" s="10"/>
      <c r="O218" s="10"/>
      <c r="P218" s="10"/>
      <c r="Q218" s="10"/>
    </row>
    <row r="219" spans="1:17" x14ac:dyDescent="0.3">
      <c r="A219" s="115">
        <f t="shared" si="24"/>
        <v>199</v>
      </c>
      <c r="B219" s="116"/>
      <c r="C219" s="31">
        <f t="shared" si="25"/>
        <v>48122</v>
      </c>
      <c r="D219" s="32">
        <f t="shared" si="27"/>
        <v>307166.00428879954</v>
      </c>
      <c r="E219" s="32">
        <f t="shared" si="29"/>
        <v>1151.8725160829981</v>
      </c>
      <c r="F219" s="32">
        <f t="shared" si="30"/>
        <v>1381.5540330464055</v>
      </c>
      <c r="G219" s="32">
        <f t="shared" si="26"/>
        <v>305784.45025575312</v>
      </c>
      <c r="H219" s="32">
        <f t="shared" si="28"/>
        <v>309936.33353250468</v>
      </c>
      <c r="I219" s="33">
        <f t="shared" si="31"/>
        <v>194215.54974424664</v>
      </c>
      <c r="J219" s="10"/>
      <c r="K219" s="10"/>
      <c r="L219" s="10"/>
      <c r="M219" s="10"/>
      <c r="N219" s="10"/>
      <c r="O219" s="10"/>
      <c r="P219" s="10"/>
      <c r="Q219" s="10"/>
    </row>
    <row r="220" spans="1:17" x14ac:dyDescent="0.3">
      <c r="A220" s="115">
        <f t="shared" si="24"/>
        <v>200</v>
      </c>
      <c r="B220" s="116"/>
      <c r="C220" s="31">
        <f t="shared" si="25"/>
        <v>48153</v>
      </c>
      <c r="D220" s="32">
        <f t="shared" si="27"/>
        <v>305784.45025575312</v>
      </c>
      <c r="E220" s="32">
        <f t="shared" si="29"/>
        <v>1146.6916884590742</v>
      </c>
      <c r="F220" s="32">
        <f t="shared" si="30"/>
        <v>1386.7348606703295</v>
      </c>
      <c r="G220" s="32">
        <f t="shared" si="26"/>
        <v>304397.71539508278</v>
      </c>
      <c r="H220" s="32">
        <f t="shared" si="28"/>
        <v>311083.02522096375</v>
      </c>
      <c r="I220" s="33">
        <f t="shared" si="31"/>
        <v>195602.28460491696</v>
      </c>
      <c r="J220" s="10"/>
      <c r="K220" s="10"/>
      <c r="L220" s="10"/>
      <c r="M220" s="10"/>
      <c r="N220" s="10"/>
      <c r="O220" s="10"/>
      <c r="P220" s="10"/>
      <c r="Q220" s="10"/>
    </row>
    <row r="221" spans="1:17" x14ac:dyDescent="0.3">
      <c r="A221" s="115">
        <f t="shared" si="24"/>
        <v>201</v>
      </c>
      <c r="B221" s="116"/>
      <c r="C221" s="31">
        <f t="shared" si="25"/>
        <v>48183</v>
      </c>
      <c r="D221" s="32">
        <f t="shared" si="27"/>
        <v>304397.71539508278</v>
      </c>
      <c r="E221" s="32">
        <f t="shared" si="29"/>
        <v>1141.4914327315603</v>
      </c>
      <c r="F221" s="32">
        <f t="shared" si="30"/>
        <v>1391.9351163978433</v>
      </c>
      <c r="G221" s="32">
        <f t="shared" si="26"/>
        <v>303005.78027868492</v>
      </c>
      <c r="H221" s="32">
        <f t="shared" si="28"/>
        <v>312224.51665369532</v>
      </c>
      <c r="I221" s="33">
        <f t="shared" si="31"/>
        <v>196994.21972131482</v>
      </c>
      <c r="J221" s="10"/>
      <c r="K221" s="10"/>
      <c r="L221" s="10"/>
      <c r="M221" s="10"/>
      <c r="N221" s="10"/>
      <c r="O221" s="10"/>
      <c r="P221" s="10"/>
      <c r="Q221" s="10"/>
    </row>
    <row r="222" spans="1:17" x14ac:dyDescent="0.3">
      <c r="A222" s="115">
        <f t="shared" si="24"/>
        <v>202</v>
      </c>
      <c r="B222" s="116"/>
      <c r="C222" s="31">
        <f t="shared" si="25"/>
        <v>48214</v>
      </c>
      <c r="D222" s="32">
        <f t="shared" si="27"/>
        <v>303005.78027868492</v>
      </c>
      <c r="E222" s="32">
        <f t="shared" si="29"/>
        <v>1136.2716760450685</v>
      </c>
      <c r="F222" s="32">
        <f t="shared" si="30"/>
        <v>1397.1548730843351</v>
      </c>
      <c r="G222" s="32">
        <f t="shared" si="26"/>
        <v>301608.62540560059</v>
      </c>
      <c r="H222" s="32">
        <f t="shared" si="28"/>
        <v>313360.7883297404</v>
      </c>
      <c r="I222" s="33">
        <f t="shared" si="31"/>
        <v>198391.37459439915</v>
      </c>
      <c r="J222" s="10"/>
      <c r="K222" s="10"/>
      <c r="L222" s="10"/>
      <c r="M222" s="10"/>
      <c r="N222" s="10"/>
      <c r="O222" s="10"/>
      <c r="P222" s="10"/>
      <c r="Q222" s="10"/>
    </row>
    <row r="223" spans="1:17" x14ac:dyDescent="0.3">
      <c r="A223" s="115">
        <f t="shared" si="24"/>
        <v>203</v>
      </c>
      <c r="B223" s="116"/>
      <c r="C223" s="31">
        <f t="shared" si="25"/>
        <v>48245</v>
      </c>
      <c r="D223" s="32">
        <f t="shared" si="27"/>
        <v>301608.62540560059</v>
      </c>
      <c r="E223" s="32">
        <f t="shared" si="29"/>
        <v>1131.0323452710022</v>
      </c>
      <c r="F223" s="32">
        <f t="shared" si="30"/>
        <v>1402.3942038584014</v>
      </c>
      <c r="G223" s="32">
        <f t="shared" si="26"/>
        <v>300206.23120174219</v>
      </c>
      <c r="H223" s="32">
        <f t="shared" si="28"/>
        <v>314491.82067501143</v>
      </c>
      <c r="I223" s="33">
        <f t="shared" si="31"/>
        <v>199793.76879825754</v>
      </c>
      <c r="J223" s="10"/>
      <c r="K223" s="10"/>
      <c r="L223" s="10"/>
      <c r="M223" s="10"/>
      <c r="N223" s="10"/>
      <c r="O223" s="10"/>
      <c r="P223" s="10"/>
      <c r="Q223" s="10"/>
    </row>
    <row r="224" spans="1:17" x14ac:dyDescent="0.3">
      <c r="A224" s="115">
        <f t="shared" si="24"/>
        <v>204</v>
      </c>
      <c r="B224" s="116"/>
      <c r="C224" s="31">
        <f t="shared" si="25"/>
        <v>48274</v>
      </c>
      <c r="D224" s="32">
        <f t="shared" si="27"/>
        <v>300206.23120174219</v>
      </c>
      <c r="E224" s="32">
        <f t="shared" si="29"/>
        <v>1125.7733670065331</v>
      </c>
      <c r="F224" s="32">
        <f t="shared" si="30"/>
        <v>1407.6531821228705</v>
      </c>
      <c r="G224" s="32">
        <f t="shared" si="26"/>
        <v>298798.57801961934</v>
      </c>
      <c r="H224" s="32">
        <f t="shared" si="28"/>
        <v>315617.59404201794</v>
      </c>
      <c r="I224" s="33">
        <f t="shared" si="31"/>
        <v>201201.4219803804</v>
      </c>
      <c r="J224" s="10"/>
      <c r="K224" s="10"/>
      <c r="L224" s="10"/>
      <c r="M224" s="10"/>
      <c r="N224" s="10"/>
      <c r="O224" s="10"/>
      <c r="P224" s="10"/>
      <c r="Q224" s="10"/>
    </row>
    <row r="225" spans="1:17" x14ac:dyDescent="0.3">
      <c r="A225" s="124">
        <f t="shared" si="24"/>
        <v>205</v>
      </c>
      <c r="B225" s="125"/>
      <c r="C225" s="38">
        <f t="shared" si="25"/>
        <v>48305</v>
      </c>
      <c r="D225" s="39">
        <f t="shared" si="27"/>
        <v>298798.57801961934</v>
      </c>
      <c r="E225" s="39">
        <f t="shared" si="29"/>
        <v>1120.4946675735725</v>
      </c>
      <c r="F225" s="39">
        <f t="shared" si="30"/>
        <v>1412.9318815558311</v>
      </c>
      <c r="G225" s="39">
        <f t="shared" si="26"/>
        <v>297385.64613806352</v>
      </c>
      <c r="H225" s="39">
        <f t="shared" si="28"/>
        <v>316738.08870959154</v>
      </c>
      <c r="I225" s="40">
        <f t="shared" si="31"/>
        <v>202614.35386193622</v>
      </c>
      <c r="J225" s="10"/>
      <c r="K225" s="10"/>
      <c r="L225" s="10"/>
      <c r="M225" s="10"/>
      <c r="N225" s="10"/>
      <c r="O225" s="10"/>
      <c r="P225" s="10"/>
      <c r="Q225" s="10"/>
    </row>
    <row r="226" spans="1:17" x14ac:dyDescent="0.3">
      <c r="A226" s="115">
        <f>A225+1</f>
        <v>206</v>
      </c>
      <c r="B226" s="116"/>
      <c r="C226" s="31">
        <f>IF(C225,DATE((YEAR(C225)-1900),MONTH(C225)+1,IF(DAY(C225)&gt;DAY(DATE((YEAR(C225)-1900),MONTH(C225)+2,1)-1),DAY(DATE((YEAR(C225)-1900),MONTH(C225)+2,1)-1),DAY(1))),"")</f>
        <v>48335</v>
      </c>
      <c r="D226" s="32">
        <f t="shared" si="27"/>
        <v>297385.64613806352</v>
      </c>
      <c r="E226" s="32">
        <f t="shared" si="29"/>
        <v>1115.1961730177381</v>
      </c>
      <c r="F226" s="32">
        <f t="shared" si="30"/>
        <v>1418.2303761116655</v>
      </c>
      <c r="G226" s="32">
        <f t="shared" si="26"/>
        <v>295967.41576195182</v>
      </c>
      <c r="H226" s="32">
        <f t="shared" si="28"/>
        <v>317853.28488260927</v>
      </c>
      <c r="I226" s="33">
        <f>IF(F226,F226+I225,"")</f>
        <v>204032.58423804789</v>
      </c>
      <c r="J226" s="10"/>
      <c r="K226" s="10"/>
      <c r="L226" s="10"/>
      <c r="M226" s="10"/>
      <c r="N226" s="10"/>
      <c r="O226" s="10"/>
      <c r="P226" s="10"/>
      <c r="Q226" s="10"/>
    </row>
    <row r="227" spans="1:17" x14ac:dyDescent="0.3">
      <c r="A227" s="115">
        <f t="shared" ref="A227:A285" si="32">A226+1</f>
        <v>207</v>
      </c>
      <c r="B227" s="116"/>
      <c r="C227" s="31">
        <f t="shared" si="25"/>
        <v>48366</v>
      </c>
      <c r="D227" s="32">
        <f t="shared" si="27"/>
        <v>295967.41576195182</v>
      </c>
      <c r="E227" s="32">
        <f t="shared" si="29"/>
        <v>1109.8778091073193</v>
      </c>
      <c r="F227" s="32">
        <f t="shared" si="30"/>
        <v>1423.5487400220843</v>
      </c>
      <c r="G227" s="32">
        <f t="shared" si="26"/>
        <v>294543.86702192976</v>
      </c>
      <c r="H227" s="32">
        <f t="shared" si="28"/>
        <v>318963.16269171657</v>
      </c>
      <c r="I227" s="33">
        <f t="shared" si="31"/>
        <v>205456.13297806997</v>
      </c>
      <c r="J227" s="10"/>
      <c r="K227" s="10"/>
      <c r="L227" s="10"/>
      <c r="M227" s="10"/>
      <c r="N227" s="10"/>
      <c r="O227" s="10"/>
      <c r="P227" s="10"/>
      <c r="Q227" s="10"/>
    </row>
    <row r="228" spans="1:17" x14ac:dyDescent="0.3">
      <c r="A228" s="115">
        <f t="shared" si="32"/>
        <v>208</v>
      </c>
      <c r="B228" s="116"/>
      <c r="C228" s="31">
        <f t="shared" si="25"/>
        <v>48396</v>
      </c>
      <c r="D228" s="32">
        <f t="shared" si="27"/>
        <v>294543.86702192976</v>
      </c>
      <c r="E228" s="32">
        <f t="shared" si="29"/>
        <v>1104.5395013322366</v>
      </c>
      <c r="F228" s="32">
        <f t="shared" si="30"/>
        <v>1428.887047797167</v>
      </c>
      <c r="G228" s="32">
        <f t="shared" si="26"/>
        <v>293114.97997413261</v>
      </c>
      <c r="H228" s="32">
        <f t="shared" si="28"/>
        <v>320067.70219304878</v>
      </c>
      <c r="I228" s="33">
        <f t="shared" si="31"/>
        <v>206885.02002586715</v>
      </c>
      <c r="J228" s="10"/>
      <c r="K228" s="10"/>
      <c r="L228" s="10"/>
      <c r="M228" s="10"/>
      <c r="N228" s="10"/>
      <c r="O228" s="10"/>
      <c r="P228" s="10"/>
      <c r="Q228" s="10"/>
    </row>
    <row r="229" spans="1:17" x14ac:dyDescent="0.3">
      <c r="A229" s="124">
        <f t="shared" si="32"/>
        <v>209</v>
      </c>
      <c r="B229" s="125"/>
      <c r="C229" s="31">
        <f t="shared" si="25"/>
        <v>48427</v>
      </c>
      <c r="D229" s="32">
        <f t="shared" si="27"/>
        <v>293114.97997413261</v>
      </c>
      <c r="E229" s="32">
        <f t="shared" si="29"/>
        <v>1099.1811749029973</v>
      </c>
      <c r="F229" s="32">
        <f t="shared" si="30"/>
        <v>1434.2453742264063</v>
      </c>
      <c r="G229" s="32">
        <f t="shared" si="26"/>
        <v>291680.73459990619</v>
      </c>
      <c r="H229" s="32">
        <f t="shared" si="28"/>
        <v>321166.88336795178</v>
      </c>
      <c r="I229" s="33">
        <f t="shared" si="31"/>
        <v>208319.26540009357</v>
      </c>
      <c r="J229" s="10"/>
      <c r="K229" s="10"/>
      <c r="L229" s="10"/>
      <c r="M229" s="10"/>
      <c r="N229" s="10"/>
      <c r="O229" s="10"/>
      <c r="P229" s="10"/>
      <c r="Q229" s="10"/>
    </row>
    <row r="230" spans="1:17" x14ac:dyDescent="0.3">
      <c r="A230" s="115">
        <f t="shared" si="32"/>
        <v>210</v>
      </c>
      <c r="B230" s="116"/>
      <c r="C230" s="31">
        <f>IF(C229,DATE((YEAR(C229)-1900),MONTH(C229)+1,IF(DAY(C229)&gt;DAY(DATE((YEAR(C229)-1900),MONTH(C229)+2,1)-1),DAY(DATE((YEAR(C229)-1900),MONTH(C229)+2,1)-1),DAY(1))),"")</f>
        <v>48458</v>
      </c>
      <c r="D230" s="32">
        <f t="shared" si="27"/>
        <v>291680.73459990619</v>
      </c>
      <c r="E230" s="32">
        <f t="shared" si="29"/>
        <v>1093.8027547496481</v>
      </c>
      <c r="F230" s="32">
        <f t="shared" si="30"/>
        <v>1439.6237943797555</v>
      </c>
      <c r="G230" s="32">
        <f t="shared" si="26"/>
        <v>290241.11080552643</v>
      </c>
      <c r="H230" s="32">
        <f t="shared" si="28"/>
        <v>322260.68612270145</v>
      </c>
      <c r="I230" s="33">
        <f>IF(F230,F230+I229,"")</f>
        <v>209758.88919447333</v>
      </c>
      <c r="J230" s="10"/>
      <c r="K230" s="10"/>
      <c r="L230" s="10"/>
      <c r="M230" s="10"/>
      <c r="N230" s="10"/>
      <c r="O230" s="10"/>
      <c r="P230" s="10"/>
      <c r="Q230" s="10"/>
    </row>
    <row r="231" spans="1:17" x14ac:dyDescent="0.3">
      <c r="A231" s="124">
        <f t="shared" si="32"/>
        <v>211</v>
      </c>
      <c r="B231" s="125"/>
      <c r="C231" s="38">
        <f t="shared" si="25"/>
        <v>48488</v>
      </c>
      <c r="D231" s="39">
        <f t="shared" si="27"/>
        <v>290241.11080552643</v>
      </c>
      <c r="E231" s="39">
        <f t="shared" si="29"/>
        <v>1088.4041655207241</v>
      </c>
      <c r="F231" s="39">
        <f t="shared" si="30"/>
        <v>1445.0223836086795</v>
      </c>
      <c r="G231" s="39">
        <f t="shared" si="26"/>
        <v>288796.08842191775</v>
      </c>
      <c r="H231" s="39">
        <f t="shared" si="28"/>
        <v>323349.09028822219</v>
      </c>
      <c r="I231" s="40">
        <f t="shared" si="31"/>
        <v>211203.91157808201</v>
      </c>
      <c r="J231" s="10"/>
      <c r="K231" s="10"/>
      <c r="L231" s="10"/>
      <c r="M231" s="10"/>
      <c r="N231" s="10"/>
      <c r="O231" s="10"/>
      <c r="P231" s="10"/>
      <c r="Q231" s="10"/>
    </row>
    <row r="232" spans="1:17" x14ac:dyDescent="0.3">
      <c r="A232" s="115">
        <f t="shared" si="32"/>
        <v>212</v>
      </c>
      <c r="B232" s="116"/>
      <c r="C232" s="31">
        <f>IF(C231,DATE((YEAR(C231)-1900),MONTH(C231)+1,IF(DAY(C231)&gt;DAY(DATE((YEAR(C231)-1900),MONTH(C231)+2,1)-1),DAY(DATE((YEAR(C231)-1900),MONTH(C231)+2,1)-1),DAY(1))),"")</f>
        <v>48519</v>
      </c>
      <c r="D232" s="32">
        <f t="shared" si="27"/>
        <v>288796.08842191775</v>
      </c>
      <c r="E232" s="32">
        <f t="shared" si="29"/>
        <v>1082.9853315821915</v>
      </c>
      <c r="F232" s="32">
        <f t="shared" si="30"/>
        <v>1450.4412175472121</v>
      </c>
      <c r="G232" s="32">
        <f t="shared" si="26"/>
        <v>287345.64720437053</v>
      </c>
      <c r="H232" s="32">
        <f t="shared" si="28"/>
        <v>324432.07561980438</v>
      </c>
      <c r="I232" s="33">
        <f>IF(F232,F232+I231,"")</f>
        <v>212654.35279562924</v>
      </c>
      <c r="J232" s="10"/>
      <c r="K232" s="10"/>
      <c r="L232" s="10"/>
      <c r="M232" s="10"/>
      <c r="N232" s="10"/>
      <c r="O232" s="10"/>
      <c r="P232" s="10"/>
      <c r="Q232" s="10"/>
    </row>
    <row r="233" spans="1:17" ht="15" thickBot="1" x14ac:dyDescent="0.35">
      <c r="A233" s="124">
        <f t="shared" si="32"/>
        <v>213</v>
      </c>
      <c r="B233" s="125"/>
      <c r="C233" s="38">
        <f t="shared" ref="C233:C290" si="33">IF(C232,DATE((YEAR(C232)-1900),MONTH(C232)+1,IF(DAY(C232)&gt;DAY(DATE((YEAR(C232)-1900),MONTH(C232)+2,1)-1),DAY(DATE((YEAR(C232)-1900),MONTH(C232)+2,1)-1),DAY(1))),"")</f>
        <v>48549</v>
      </c>
      <c r="D233" s="39">
        <f t="shared" si="27"/>
        <v>287345.64720437053</v>
      </c>
      <c r="E233" s="39">
        <f t="shared" si="29"/>
        <v>1077.5461770163895</v>
      </c>
      <c r="F233" s="39">
        <f t="shared" si="30"/>
        <v>1455.8803721130141</v>
      </c>
      <c r="G233" s="39">
        <f t="shared" si="26"/>
        <v>285889.7668322575</v>
      </c>
      <c r="H233" s="39">
        <f t="shared" si="28"/>
        <v>325509.62179682078</v>
      </c>
      <c r="I233" s="40">
        <f t="shared" si="31"/>
        <v>214110.23316774226</v>
      </c>
      <c r="J233" s="10"/>
      <c r="K233" s="10"/>
      <c r="L233" s="10"/>
      <c r="M233" s="10"/>
      <c r="N233" s="10"/>
      <c r="O233" s="10"/>
      <c r="P233" s="10"/>
      <c r="Q233" s="10"/>
    </row>
    <row r="234" spans="1:17" ht="15" thickBot="1" x14ac:dyDescent="0.35">
      <c r="A234" s="128"/>
      <c r="B234" s="128"/>
      <c r="C234" s="45"/>
      <c r="D234" s="46"/>
      <c r="E234" s="46"/>
      <c r="F234" s="46"/>
      <c r="G234" s="46"/>
      <c r="H234" s="46"/>
      <c r="I234" s="46"/>
      <c r="J234" s="10"/>
      <c r="K234" s="10"/>
      <c r="L234" s="10"/>
      <c r="M234" s="10"/>
      <c r="N234" s="10"/>
      <c r="O234" s="10"/>
      <c r="P234" s="10"/>
      <c r="Q234" s="10"/>
    </row>
    <row r="235" spans="1:17" ht="21" thickBot="1" x14ac:dyDescent="0.35">
      <c r="A235" s="120" t="s">
        <v>52</v>
      </c>
      <c r="B235" s="121"/>
      <c r="C235" s="26" t="s">
        <v>53</v>
      </c>
      <c r="D235" s="26" t="s">
        <v>54</v>
      </c>
      <c r="E235" s="26" t="s">
        <v>55</v>
      </c>
      <c r="F235" s="26" t="s">
        <v>56</v>
      </c>
      <c r="G235" s="26" t="s">
        <v>57</v>
      </c>
      <c r="H235" s="26" t="s">
        <v>58</v>
      </c>
      <c r="I235" s="27" t="s">
        <v>59</v>
      </c>
      <c r="J235" s="10"/>
      <c r="K235" s="10"/>
      <c r="L235" s="10"/>
      <c r="M235" s="10"/>
      <c r="N235" s="10"/>
      <c r="O235" s="10"/>
      <c r="P235" s="10"/>
      <c r="Q235" s="10"/>
    </row>
    <row r="236" spans="1:17" x14ac:dyDescent="0.3">
      <c r="A236" s="115">
        <f>A233+1</f>
        <v>214</v>
      </c>
      <c r="B236" s="116"/>
      <c r="C236" s="31">
        <f>IF(C233,DATE((YEAR(C233)-1900),MONTH(C233)+1,IF(DAY(C233)&gt;DAY(DATE((YEAR(C233)-1900),MONTH(C233)+2,1)-1),DAY(DATE((YEAR(C233)-1900),MONTH(C233)+2,1)-1),DAY(1))),"")</f>
        <v>48580</v>
      </c>
      <c r="D236" s="32">
        <f>IF(D233,G233,"")</f>
        <v>285889.7668322575</v>
      </c>
      <c r="E236" s="32">
        <f t="shared" si="29"/>
        <v>1072.0866256209656</v>
      </c>
      <c r="F236" s="32">
        <f t="shared" si="30"/>
        <v>1461.339923508438</v>
      </c>
      <c r="G236" s="32">
        <f t="shared" ref="G236:G293" si="34">IF(AND(D236,F236),D236-F236,"")</f>
        <v>284428.42690874904</v>
      </c>
      <c r="H236" s="32">
        <f>IF(H233,H233+E236,"")</f>
        <v>326581.70842244173</v>
      </c>
      <c r="I236" s="33">
        <f>IF(F236,F236+I233,"")</f>
        <v>215571.5730912507</v>
      </c>
      <c r="J236" s="10"/>
      <c r="K236" s="10"/>
      <c r="L236" s="10"/>
      <c r="M236" s="10"/>
      <c r="N236" s="10"/>
      <c r="O236" s="10"/>
      <c r="P236" s="10"/>
      <c r="Q236" s="10"/>
    </row>
    <row r="237" spans="1:17" x14ac:dyDescent="0.3">
      <c r="A237" s="115">
        <f t="shared" si="32"/>
        <v>215</v>
      </c>
      <c r="B237" s="116"/>
      <c r="C237" s="31">
        <f t="shared" si="33"/>
        <v>48611</v>
      </c>
      <c r="D237" s="32">
        <f t="shared" ref="D237:D293" si="35">IF(D236,G236,"")</f>
        <v>284428.42690874904</v>
      </c>
      <c r="E237" s="32">
        <f t="shared" si="29"/>
        <v>1066.6066009078088</v>
      </c>
      <c r="F237" s="32">
        <f t="shared" si="30"/>
        <v>1466.8199482215948</v>
      </c>
      <c r="G237" s="32">
        <f t="shared" si="34"/>
        <v>282961.60696052742</v>
      </c>
      <c r="H237" s="32">
        <f t="shared" ref="H237:H293" si="36">IF(H236,H236+E237,"")</f>
        <v>327648.31502334954</v>
      </c>
      <c r="I237" s="33">
        <f t="shared" si="31"/>
        <v>217038.39303947228</v>
      </c>
      <c r="J237" s="10"/>
      <c r="K237" s="10"/>
      <c r="L237" s="10"/>
      <c r="M237" s="10"/>
      <c r="N237" s="10"/>
      <c r="O237" s="10"/>
      <c r="P237" s="10"/>
      <c r="Q237" s="10"/>
    </row>
    <row r="238" spans="1:17" x14ac:dyDescent="0.3">
      <c r="A238" s="115">
        <f t="shared" si="32"/>
        <v>216</v>
      </c>
      <c r="B238" s="116"/>
      <c r="C238" s="31">
        <f t="shared" si="33"/>
        <v>48639</v>
      </c>
      <c r="D238" s="32">
        <f t="shared" si="35"/>
        <v>282961.60696052742</v>
      </c>
      <c r="E238" s="32">
        <f t="shared" si="29"/>
        <v>1061.1060261019777</v>
      </c>
      <c r="F238" s="32">
        <f t="shared" si="30"/>
        <v>1472.3205230274259</v>
      </c>
      <c r="G238" s="32">
        <f t="shared" si="34"/>
        <v>281489.28643749998</v>
      </c>
      <c r="H238" s="32">
        <f t="shared" si="36"/>
        <v>328709.42104945151</v>
      </c>
      <c r="I238" s="33">
        <f t="shared" si="31"/>
        <v>218510.7135624997</v>
      </c>
      <c r="J238" s="10"/>
      <c r="K238" s="10"/>
      <c r="L238" s="10"/>
      <c r="M238" s="10"/>
      <c r="N238" s="10"/>
      <c r="O238" s="10"/>
      <c r="P238" s="10"/>
      <c r="Q238" s="10"/>
    </row>
    <row r="239" spans="1:17" x14ac:dyDescent="0.3">
      <c r="A239" s="115">
        <f t="shared" si="32"/>
        <v>217</v>
      </c>
      <c r="B239" s="116"/>
      <c r="C239" s="31">
        <f t="shared" si="33"/>
        <v>48670</v>
      </c>
      <c r="D239" s="32">
        <f t="shared" si="35"/>
        <v>281489.28643749998</v>
      </c>
      <c r="E239" s="32">
        <f t="shared" si="29"/>
        <v>1055.584824140625</v>
      </c>
      <c r="F239" s="32">
        <f t="shared" si="30"/>
        <v>1477.8417249887787</v>
      </c>
      <c r="G239" s="32">
        <f t="shared" si="34"/>
        <v>280011.44471251121</v>
      </c>
      <c r="H239" s="32">
        <f t="shared" si="36"/>
        <v>329765.00587359216</v>
      </c>
      <c r="I239" s="33">
        <f t="shared" si="31"/>
        <v>219988.55528748847</v>
      </c>
      <c r="J239" s="10"/>
      <c r="K239" s="10"/>
      <c r="L239" s="10"/>
      <c r="M239" s="10"/>
      <c r="N239" s="10"/>
      <c r="O239" s="10"/>
      <c r="P239" s="10"/>
      <c r="Q239" s="10"/>
    </row>
    <row r="240" spans="1:17" x14ac:dyDescent="0.3">
      <c r="A240" s="115">
        <f t="shared" si="32"/>
        <v>218</v>
      </c>
      <c r="B240" s="116"/>
      <c r="C240" s="31">
        <f t="shared" si="33"/>
        <v>48700</v>
      </c>
      <c r="D240" s="32">
        <f t="shared" si="35"/>
        <v>280011.44471251121</v>
      </c>
      <c r="E240" s="32">
        <f t="shared" si="29"/>
        <v>1050.0429176719169</v>
      </c>
      <c r="F240" s="32">
        <f t="shared" si="30"/>
        <v>1483.3836314574867</v>
      </c>
      <c r="G240" s="32">
        <f t="shared" si="34"/>
        <v>278528.06108105375</v>
      </c>
      <c r="H240" s="32">
        <f t="shared" si="36"/>
        <v>330815.04879126407</v>
      </c>
      <c r="I240" s="33">
        <f t="shared" si="31"/>
        <v>221471.93891894596</v>
      </c>
      <c r="J240" s="10"/>
      <c r="K240" s="10"/>
      <c r="L240" s="10"/>
      <c r="M240" s="10"/>
      <c r="N240" s="10"/>
      <c r="O240" s="10"/>
      <c r="P240" s="10"/>
      <c r="Q240" s="10"/>
    </row>
    <row r="241" spans="1:17" x14ac:dyDescent="0.3">
      <c r="A241" s="115">
        <f t="shared" si="32"/>
        <v>219</v>
      </c>
      <c r="B241" s="116"/>
      <c r="C241" s="31">
        <f t="shared" si="33"/>
        <v>48731</v>
      </c>
      <c r="D241" s="32">
        <f t="shared" si="35"/>
        <v>278528.06108105375</v>
      </c>
      <c r="E241" s="32">
        <f t="shared" si="29"/>
        <v>1044.4802290539515</v>
      </c>
      <c r="F241" s="32">
        <f t="shared" si="30"/>
        <v>1488.9463200754521</v>
      </c>
      <c r="G241" s="32">
        <f t="shared" si="34"/>
        <v>277039.11476097832</v>
      </c>
      <c r="H241" s="32">
        <f t="shared" si="36"/>
        <v>331859.529020318</v>
      </c>
      <c r="I241" s="33">
        <f t="shared" si="31"/>
        <v>222960.88523902142</v>
      </c>
      <c r="J241" s="10"/>
      <c r="K241" s="10"/>
      <c r="L241" s="10"/>
      <c r="M241" s="10"/>
      <c r="N241" s="10"/>
      <c r="O241" s="10"/>
      <c r="P241" s="10"/>
      <c r="Q241" s="10"/>
    </row>
    <row r="242" spans="1:17" x14ac:dyDescent="0.3">
      <c r="A242" s="115">
        <f t="shared" si="32"/>
        <v>220</v>
      </c>
      <c r="B242" s="116"/>
      <c r="C242" s="31">
        <f t="shared" si="33"/>
        <v>48761</v>
      </c>
      <c r="D242" s="32">
        <f t="shared" si="35"/>
        <v>277039.11476097832</v>
      </c>
      <c r="E242" s="32">
        <f t="shared" si="29"/>
        <v>1038.8966803536687</v>
      </c>
      <c r="F242" s="32">
        <f t="shared" si="30"/>
        <v>1494.5298687757349</v>
      </c>
      <c r="G242" s="32">
        <f t="shared" si="34"/>
        <v>275544.58489220258</v>
      </c>
      <c r="H242" s="32">
        <f t="shared" si="36"/>
        <v>332898.42570067168</v>
      </c>
      <c r="I242" s="33">
        <f t="shared" si="31"/>
        <v>224455.41510779716</v>
      </c>
      <c r="J242" s="10"/>
      <c r="K242" s="10"/>
      <c r="L242" s="10"/>
      <c r="M242" s="10"/>
      <c r="N242" s="10"/>
      <c r="O242" s="10"/>
      <c r="P242" s="10"/>
      <c r="Q242" s="10"/>
    </row>
    <row r="243" spans="1:17" x14ac:dyDescent="0.3">
      <c r="A243" s="115">
        <f t="shared" si="32"/>
        <v>221</v>
      </c>
      <c r="B243" s="116"/>
      <c r="C243" s="31">
        <f t="shared" si="33"/>
        <v>48792</v>
      </c>
      <c r="D243" s="32">
        <f t="shared" si="35"/>
        <v>275544.58489220258</v>
      </c>
      <c r="E243" s="32">
        <f t="shared" si="29"/>
        <v>1033.2921933457596</v>
      </c>
      <c r="F243" s="32">
        <f t="shared" si="30"/>
        <v>1500.134355783644</v>
      </c>
      <c r="G243" s="32">
        <f t="shared" si="34"/>
        <v>274044.45053641894</v>
      </c>
      <c r="H243" s="32">
        <f t="shared" si="36"/>
        <v>333931.71789401746</v>
      </c>
      <c r="I243" s="33">
        <f t="shared" si="31"/>
        <v>225955.5494635808</v>
      </c>
      <c r="J243" s="10"/>
      <c r="K243" s="10"/>
      <c r="L243" s="10"/>
      <c r="M243" s="10"/>
      <c r="N243" s="10"/>
      <c r="O243" s="10"/>
      <c r="P243" s="10"/>
      <c r="Q243" s="10"/>
    </row>
    <row r="244" spans="1:17" x14ac:dyDescent="0.3">
      <c r="A244" s="115">
        <f t="shared" si="32"/>
        <v>222</v>
      </c>
      <c r="B244" s="116"/>
      <c r="C244" s="31">
        <f t="shared" si="33"/>
        <v>48823</v>
      </c>
      <c r="D244" s="32">
        <f t="shared" si="35"/>
        <v>274044.45053641894</v>
      </c>
      <c r="E244" s="32">
        <f t="shared" si="29"/>
        <v>1027.6666895115709</v>
      </c>
      <c r="F244" s="32">
        <f t="shared" si="30"/>
        <v>1505.7598596178327</v>
      </c>
      <c r="G244" s="32">
        <f t="shared" si="34"/>
        <v>272538.69067680108</v>
      </c>
      <c r="H244" s="32">
        <f t="shared" si="36"/>
        <v>334959.38458352903</v>
      </c>
      <c r="I244" s="33">
        <f t="shared" si="31"/>
        <v>227461.30932319863</v>
      </c>
      <c r="J244" s="10"/>
      <c r="K244" s="10"/>
      <c r="L244" s="10"/>
      <c r="M244" s="10"/>
      <c r="N244" s="10"/>
      <c r="O244" s="10"/>
      <c r="P244" s="10"/>
      <c r="Q244" s="10"/>
    </row>
    <row r="245" spans="1:17" x14ac:dyDescent="0.3">
      <c r="A245" s="115">
        <f t="shared" si="32"/>
        <v>223</v>
      </c>
      <c r="B245" s="116"/>
      <c r="C245" s="31">
        <f t="shared" si="33"/>
        <v>48853</v>
      </c>
      <c r="D245" s="32">
        <f t="shared" si="35"/>
        <v>272538.69067680108</v>
      </c>
      <c r="E245" s="32">
        <f t="shared" si="29"/>
        <v>1022.020090038004</v>
      </c>
      <c r="F245" s="32">
        <f t="shared" si="30"/>
        <v>1511.4064590913995</v>
      </c>
      <c r="G245" s="32">
        <f t="shared" si="34"/>
        <v>271027.28421770968</v>
      </c>
      <c r="H245" s="32">
        <f t="shared" si="36"/>
        <v>335981.40467356704</v>
      </c>
      <c r="I245" s="33">
        <f t="shared" si="31"/>
        <v>228972.71578229003</v>
      </c>
      <c r="J245" s="10"/>
      <c r="K245" s="10"/>
      <c r="L245" s="10"/>
      <c r="M245" s="10"/>
      <c r="N245" s="10"/>
      <c r="O245" s="10"/>
      <c r="P245" s="10"/>
      <c r="Q245" s="10"/>
    </row>
    <row r="246" spans="1:17" x14ac:dyDescent="0.3">
      <c r="A246" s="115">
        <f t="shared" si="32"/>
        <v>224</v>
      </c>
      <c r="B246" s="116"/>
      <c r="C246" s="31">
        <f t="shared" si="33"/>
        <v>48884</v>
      </c>
      <c r="D246" s="32">
        <f t="shared" si="35"/>
        <v>271027.28421770968</v>
      </c>
      <c r="E246" s="32">
        <f t="shared" si="29"/>
        <v>1016.3523158164112</v>
      </c>
      <c r="F246" s="32">
        <f t="shared" si="30"/>
        <v>1517.0742333129924</v>
      </c>
      <c r="G246" s="32">
        <f t="shared" si="34"/>
        <v>269510.2099843967</v>
      </c>
      <c r="H246" s="32">
        <f t="shared" si="36"/>
        <v>336997.75698938343</v>
      </c>
      <c r="I246" s="33">
        <f t="shared" si="31"/>
        <v>230489.79001560304</v>
      </c>
      <c r="J246" s="10"/>
      <c r="K246" s="10"/>
      <c r="L246" s="10"/>
      <c r="M246" s="10"/>
      <c r="N246" s="10"/>
      <c r="O246" s="10"/>
      <c r="P246" s="10"/>
      <c r="Q246" s="10"/>
    </row>
    <row r="247" spans="1:17" x14ac:dyDescent="0.3">
      <c r="A247" s="115">
        <f t="shared" si="32"/>
        <v>225</v>
      </c>
      <c r="B247" s="116"/>
      <c r="C247" s="31">
        <f t="shared" si="33"/>
        <v>48914</v>
      </c>
      <c r="D247" s="32">
        <f t="shared" si="35"/>
        <v>269510.2099843967</v>
      </c>
      <c r="E247" s="32">
        <f t="shared" si="29"/>
        <v>1010.6632874414876</v>
      </c>
      <c r="F247" s="32">
        <f t="shared" si="30"/>
        <v>1522.7632616879159</v>
      </c>
      <c r="G247" s="32">
        <f t="shared" si="34"/>
        <v>267987.44672270876</v>
      </c>
      <c r="H247" s="32">
        <f t="shared" si="36"/>
        <v>338008.42027682491</v>
      </c>
      <c r="I247" s="33">
        <f t="shared" si="31"/>
        <v>232012.55327729095</v>
      </c>
      <c r="J247" s="10"/>
      <c r="K247" s="10"/>
      <c r="L247" s="10"/>
      <c r="M247" s="10"/>
      <c r="N247" s="10"/>
      <c r="O247" s="10"/>
      <c r="P247" s="10"/>
      <c r="Q247" s="10"/>
    </row>
    <row r="248" spans="1:17" x14ac:dyDescent="0.3">
      <c r="A248" s="115">
        <f t="shared" si="32"/>
        <v>226</v>
      </c>
      <c r="B248" s="116"/>
      <c r="C248" s="31">
        <f t="shared" si="33"/>
        <v>48945</v>
      </c>
      <c r="D248" s="32">
        <f t="shared" si="35"/>
        <v>267987.44672270876</v>
      </c>
      <c r="E248" s="32">
        <f t="shared" si="29"/>
        <v>1004.9529252101578</v>
      </c>
      <c r="F248" s="32">
        <f t="shared" si="30"/>
        <v>1528.4736239192457</v>
      </c>
      <c r="G248" s="32">
        <f t="shared" si="34"/>
        <v>266458.97309878952</v>
      </c>
      <c r="H248" s="32">
        <f t="shared" si="36"/>
        <v>339013.37320203509</v>
      </c>
      <c r="I248" s="33">
        <f t="shared" si="31"/>
        <v>233541.02690121019</v>
      </c>
      <c r="J248" s="10"/>
      <c r="K248" s="10"/>
      <c r="L248" s="10"/>
      <c r="M248" s="10"/>
      <c r="N248" s="10"/>
      <c r="O248" s="10"/>
      <c r="P248" s="10"/>
      <c r="Q248" s="10"/>
    </row>
    <row r="249" spans="1:17" x14ac:dyDescent="0.3">
      <c r="A249" s="115">
        <f t="shared" si="32"/>
        <v>227</v>
      </c>
      <c r="B249" s="116"/>
      <c r="C249" s="31">
        <f t="shared" si="33"/>
        <v>48976</v>
      </c>
      <c r="D249" s="32">
        <f t="shared" si="35"/>
        <v>266458.97309878952</v>
      </c>
      <c r="E249" s="32">
        <f t="shared" si="29"/>
        <v>999.22114912046061</v>
      </c>
      <c r="F249" s="32">
        <f t="shared" si="30"/>
        <v>1534.2054000089429</v>
      </c>
      <c r="G249" s="32">
        <f t="shared" si="34"/>
        <v>264924.76769878058</v>
      </c>
      <c r="H249" s="32">
        <f t="shared" si="36"/>
        <v>340012.59435115557</v>
      </c>
      <c r="I249" s="33">
        <f t="shared" si="31"/>
        <v>235075.23230121913</v>
      </c>
      <c r="J249" s="10"/>
      <c r="K249" s="10"/>
      <c r="L249" s="10"/>
      <c r="M249" s="10"/>
      <c r="N249" s="10"/>
      <c r="O249" s="10"/>
      <c r="P249" s="10"/>
      <c r="Q249" s="10"/>
    </row>
    <row r="250" spans="1:17" x14ac:dyDescent="0.3">
      <c r="A250" s="115">
        <f t="shared" si="32"/>
        <v>228</v>
      </c>
      <c r="B250" s="116"/>
      <c r="C250" s="31">
        <f t="shared" si="33"/>
        <v>49004</v>
      </c>
      <c r="D250" s="32">
        <f t="shared" si="35"/>
        <v>264924.76769878058</v>
      </c>
      <c r="E250" s="32">
        <f t="shared" si="29"/>
        <v>993.46787887042717</v>
      </c>
      <c r="F250" s="32">
        <f t="shared" si="30"/>
        <v>1539.9586702589763</v>
      </c>
      <c r="G250" s="32">
        <f t="shared" si="34"/>
        <v>263384.80902852159</v>
      </c>
      <c r="H250" s="32">
        <f t="shared" si="36"/>
        <v>341006.062230026</v>
      </c>
      <c r="I250" s="33">
        <f t="shared" si="31"/>
        <v>236615.19097147812</v>
      </c>
      <c r="J250" s="10"/>
      <c r="K250" s="10"/>
      <c r="L250" s="10"/>
      <c r="M250" s="10"/>
      <c r="N250" s="10"/>
      <c r="O250" s="10"/>
      <c r="P250" s="10"/>
      <c r="Q250" s="10"/>
    </row>
    <row r="251" spans="1:17" x14ac:dyDescent="0.3">
      <c r="A251" s="115">
        <f t="shared" si="32"/>
        <v>229</v>
      </c>
      <c r="B251" s="116"/>
      <c r="C251" s="31">
        <f t="shared" si="33"/>
        <v>49035</v>
      </c>
      <c r="D251" s="32">
        <f t="shared" si="35"/>
        <v>263384.80902852159</v>
      </c>
      <c r="E251" s="32">
        <f t="shared" si="29"/>
        <v>987.69303385695594</v>
      </c>
      <c r="F251" s="32">
        <f t="shared" si="30"/>
        <v>1545.7335152724477</v>
      </c>
      <c r="G251" s="32">
        <f t="shared" si="34"/>
        <v>261839.07551324915</v>
      </c>
      <c r="H251" s="32">
        <f t="shared" si="36"/>
        <v>341993.75526388298</v>
      </c>
      <c r="I251" s="33">
        <f t="shared" si="31"/>
        <v>238160.92448675056</v>
      </c>
      <c r="J251" s="10"/>
      <c r="K251" s="10"/>
      <c r="L251" s="10"/>
      <c r="M251" s="10"/>
      <c r="N251" s="10"/>
      <c r="O251" s="10"/>
      <c r="P251" s="10"/>
      <c r="Q251" s="10"/>
    </row>
    <row r="252" spans="1:17" x14ac:dyDescent="0.3">
      <c r="A252" s="115">
        <f t="shared" si="32"/>
        <v>230</v>
      </c>
      <c r="B252" s="116"/>
      <c r="C252" s="31">
        <f t="shared" si="33"/>
        <v>49065</v>
      </c>
      <c r="D252" s="32">
        <f t="shared" si="35"/>
        <v>261839.07551324915</v>
      </c>
      <c r="E252" s="32">
        <f t="shared" si="29"/>
        <v>981.89653317468424</v>
      </c>
      <c r="F252" s="32">
        <f t="shared" si="30"/>
        <v>1551.5300159547194</v>
      </c>
      <c r="G252" s="32">
        <f t="shared" si="34"/>
        <v>260287.54549729443</v>
      </c>
      <c r="H252" s="32">
        <f t="shared" si="36"/>
        <v>342975.65179705765</v>
      </c>
      <c r="I252" s="33">
        <f t="shared" si="31"/>
        <v>239712.45450270528</v>
      </c>
      <c r="J252" s="10"/>
      <c r="K252" s="10"/>
      <c r="L252" s="10"/>
      <c r="M252" s="10"/>
      <c r="N252" s="10"/>
      <c r="O252" s="10"/>
      <c r="P252" s="10"/>
      <c r="Q252" s="10"/>
    </row>
    <row r="253" spans="1:17" x14ac:dyDescent="0.3">
      <c r="A253" s="115">
        <f t="shared" si="32"/>
        <v>231</v>
      </c>
      <c r="B253" s="116"/>
      <c r="C253" s="31">
        <f t="shared" si="33"/>
        <v>49096</v>
      </c>
      <c r="D253" s="32">
        <f t="shared" si="35"/>
        <v>260287.54549729443</v>
      </c>
      <c r="E253" s="32">
        <f t="shared" si="29"/>
        <v>976.07829561485403</v>
      </c>
      <c r="F253" s="32">
        <f t="shared" si="30"/>
        <v>1557.3482535145495</v>
      </c>
      <c r="G253" s="32">
        <f t="shared" si="34"/>
        <v>258730.19724377987</v>
      </c>
      <c r="H253" s="32">
        <f t="shared" si="36"/>
        <v>343951.73009267251</v>
      </c>
      <c r="I253" s="33">
        <f t="shared" si="31"/>
        <v>241269.80275621984</v>
      </c>
      <c r="J253" s="10"/>
      <c r="K253" s="10"/>
      <c r="L253" s="10"/>
      <c r="M253" s="10"/>
      <c r="N253" s="10"/>
      <c r="O253" s="10"/>
      <c r="P253" s="10"/>
      <c r="Q253" s="10"/>
    </row>
    <row r="254" spans="1:17" x14ac:dyDescent="0.3">
      <c r="A254" s="115">
        <f t="shared" si="32"/>
        <v>232</v>
      </c>
      <c r="B254" s="116"/>
      <c r="C254" s="31">
        <f t="shared" si="33"/>
        <v>49126</v>
      </c>
      <c r="D254" s="32">
        <f t="shared" si="35"/>
        <v>258730.19724377987</v>
      </c>
      <c r="E254" s="32">
        <f t="shared" si="29"/>
        <v>970.23823966417444</v>
      </c>
      <c r="F254" s="32">
        <f t="shared" si="30"/>
        <v>1563.1883094652292</v>
      </c>
      <c r="G254" s="32">
        <f t="shared" si="34"/>
        <v>257167.00893431465</v>
      </c>
      <c r="H254" s="32">
        <f t="shared" si="36"/>
        <v>344921.96833233669</v>
      </c>
      <c r="I254" s="33">
        <f t="shared" si="31"/>
        <v>242832.99106568506</v>
      </c>
      <c r="J254" s="10"/>
      <c r="K254" s="10"/>
      <c r="L254" s="10"/>
      <c r="M254" s="10"/>
      <c r="N254" s="10"/>
      <c r="O254" s="10"/>
      <c r="P254" s="10"/>
      <c r="Q254" s="10"/>
    </row>
    <row r="255" spans="1:17" x14ac:dyDescent="0.3">
      <c r="A255" s="115">
        <f t="shared" si="32"/>
        <v>233</v>
      </c>
      <c r="B255" s="116"/>
      <c r="C255" s="31">
        <f t="shared" si="33"/>
        <v>49157</v>
      </c>
      <c r="D255" s="32">
        <f t="shared" si="35"/>
        <v>257167.00893431465</v>
      </c>
      <c r="E255" s="32">
        <f t="shared" si="29"/>
        <v>964.37628350367993</v>
      </c>
      <c r="F255" s="32">
        <f t="shared" si="30"/>
        <v>1569.0502656257236</v>
      </c>
      <c r="G255" s="32">
        <f t="shared" si="34"/>
        <v>255597.95866868892</v>
      </c>
      <c r="H255" s="32">
        <f t="shared" si="36"/>
        <v>345886.34461584035</v>
      </c>
      <c r="I255" s="33">
        <f t="shared" si="31"/>
        <v>244402.04133131079</v>
      </c>
      <c r="J255" s="10"/>
      <c r="K255" s="10"/>
      <c r="L255" s="10"/>
      <c r="M255" s="10"/>
      <c r="N255" s="10"/>
      <c r="O255" s="10"/>
      <c r="P255" s="10"/>
      <c r="Q255" s="10"/>
    </row>
    <row r="256" spans="1:17" x14ac:dyDescent="0.3">
      <c r="A256" s="115">
        <f t="shared" si="32"/>
        <v>234</v>
      </c>
      <c r="B256" s="116"/>
      <c r="C256" s="31">
        <f t="shared" si="33"/>
        <v>49188</v>
      </c>
      <c r="D256" s="32">
        <f t="shared" si="35"/>
        <v>255597.95866868892</v>
      </c>
      <c r="E256" s="32">
        <f t="shared" si="29"/>
        <v>958.49234500758348</v>
      </c>
      <c r="F256" s="32">
        <f t="shared" si="30"/>
        <v>1574.9342041218201</v>
      </c>
      <c r="G256" s="32">
        <f t="shared" si="34"/>
        <v>254023.0244645671</v>
      </c>
      <c r="H256" s="32">
        <f t="shared" si="36"/>
        <v>346844.83696084796</v>
      </c>
      <c r="I256" s="33">
        <f t="shared" si="31"/>
        <v>245976.9755354326</v>
      </c>
      <c r="J256" s="10"/>
      <c r="K256" s="10"/>
      <c r="L256" s="10"/>
      <c r="M256" s="10"/>
      <c r="N256" s="10"/>
      <c r="O256" s="10"/>
      <c r="P256" s="10"/>
      <c r="Q256" s="10"/>
    </row>
    <row r="257" spans="1:17" x14ac:dyDescent="0.3">
      <c r="A257" s="115">
        <f t="shared" si="32"/>
        <v>235</v>
      </c>
      <c r="B257" s="116"/>
      <c r="C257" s="31">
        <f t="shared" si="33"/>
        <v>49218</v>
      </c>
      <c r="D257" s="32">
        <f t="shared" si="35"/>
        <v>254023.0244645671</v>
      </c>
      <c r="E257" s="32">
        <f t="shared" si="29"/>
        <v>952.58634174212659</v>
      </c>
      <c r="F257" s="32">
        <f t="shared" si="30"/>
        <v>1580.8402073872771</v>
      </c>
      <c r="G257" s="32">
        <f t="shared" si="34"/>
        <v>252442.18425717982</v>
      </c>
      <c r="H257" s="32">
        <f t="shared" si="36"/>
        <v>347797.42330259009</v>
      </c>
      <c r="I257" s="33">
        <f t="shared" si="31"/>
        <v>247557.81574281989</v>
      </c>
      <c r="J257" s="10"/>
      <c r="K257" s="10"/>
      <c r="L257" s="10"/>
      <c r="M257" s="10"/>
      <c r="N257" s="10"/>
      <c r="O257" s="10"/>
      <c r="P257" s="10"/>
      <c r="Q257" s="10"/>
    </row>
    <row r="258" spans="1:17" x14ac:dyDescent="0.3">
      <c r="A258" s="115">
        <f t="shared" si="32"/>
        <v>236</v>
      </c>
      <c r="B258" s="116"/>
      <c r="C258" s="31">
        <f t="shared" si="33"/>
        <v>49249</v>
      </c>
      <c r="D258" s="32">
        <f t="shared" si="35"/>
        <v>252442.18425717982</v>
      </c>
      <c r="E258" s="32">
        <f t="shared" si="29"/>
        <v>946.65819096442431</v>
      </c>
      <c r="F258" s="32">
        <f t="shared" si="30"/>
        <v>1586.7683581649794</v>
      </c>
      <c r="G258" s="32">
        <f t="shared" si="34"/>
        <v>250855.41589901483</v>
      </c>
      <c r="H258" s="32">
        <f t="shared" si="36"/>
        <v>348744.08149355452</v>
      </c>
      <c r="I258" s="33">
        <f t="shared" si="31"/>
        <v>249144.58410098488</v>
      </c>
      <c r="J258" s="10"/>
      <c r="K258" s="10"/>
      <c r="L258" s="10"/>
      <c r="M258" s="10"/>
      <c r="N258" s="10"/>
      <c r="O258" s="10"/>
      <c r="P258" s="10"/>
      <c r="Q258" s="10"/>
    </row>
    <row r="259" spans="1:17" x14ac:dyDescent="0.3">
      <c r="A259" s="115">
        <f t="shared" si="32"/>
        <v>237</v>
      </c>
      <c r="B259" s="116"/>
      <c r="C259" s="31">
        <f t="shared" si="33"/>
        <v>49279</v>
      </c>
      <c r="D259" s="32">
        <f t="shared" si="35"/>
        <v>250855.41589901483</v>
      </c>
      <c r="E259" s="32">
        <f t="shared" si="29"/>
        <v>940.70780962130561</v>
      </c>
      <c r="F259" s="32">
        <f t="shared" si="30"/>
        <v>1592.718739508098</v>
      </c>
      <c r="G259" s="32">
        <f t="shared" si="34"/>
        <v>249262.69715950673</v>
      </c>
      <c r="H259" s="32">
        <f t="shared" si="36"/>
        <v>349684.78930317581</v>
      </c>
      <c r="I259" s="33">
        <f t="shared" si="31"/>
        <v>250737.30284049298</v>
      </c>
      <c r="J259" s="10"/>
      <c r="K259" s="10"/>
      <c r="L259" s="10"/>
      <c r="M259" s="10"/>
      <c r="N259" s="10"/>
      <c r="O259" s="10"/>
      <c r="P259" s="10"/>
      <c r="Q259" s="10"/>
    </row>
    <row r="260" spans="1:17" x14ac:dyDescent="0.3">
      <c r="A260" s="115">
        <f t="shared" si="32"/>
        <v>238</v>
      </c>
      <c r="B260" s="116"/>
      <c r="C260" s="31">
        <f t="shared" si="33"/>
        <v>49310</v>
      </c>
      <c r="D260" s="32">
        <f t="shared" si="35"/>
        <v>249262.69715950673</v>
      </c>
      <c r="E260" s="32">
        <f t="shared" si="29"/>
        <v>934.7351143481502</v>
      </c>
      <c r="F260" s="32">
        <f t="shared" si="30"/>
        <v>1598.6914347812535</v>
      </c>
      <c r="G260" s="32">
        <f t="shared" si="34"/>
        <v>247664.00572472549</v>
      </c>
      <c r="H260" s="32">
        <f t="shared" si="36"/>
        <v>350619.52441752399</v>
      </c>
      <c r="I260" s="33">
        <f t="shared" si="31"/>
        <v>252335.99427527422</v>
      </c>
      <c r="J260" s="10"/>
      <c r="K260" s="10"/>
      <c r="L260" s="10"/>
      <c r="M260" s="10"/>
      <c r="N260" s="10"/>
      <c r="O260" s="10"/>
      <c r="P260" s="10"/>
      <c r="Q260" s="10"/>
    </row>
    <row r="261" spans="1:17" x14ac:dyDescent="0.3">
      <c r="A261" s="115">
        <f t="shared" si="32"/>
        <v>239</v>
      </c>
      <c r="B261" s="116"/>
      <c r="C261" s="31">
        <f t="shared" si="33"/>
        <v>49341</v>
      </c>
      <c r="D261" s="32">
        <f t="shared" si="35"/>
        <v>247664.00572472549</v>
      </c>
      <c r="E261" s="32">
        <f t="shared" si="29"/>
        <v>928.74002146772057</v>
      </c>
      <c r="F261" s="32">
        <f t="shared" si="30"/>
        <v>1604.6865276616832</v>
      </c>
      <c r="G261" s="32">
        <f t="shared" si="34"/>
        <v>246059.3191970638</v>
      </c>
      <c r="H261" s="32">
        <f t="shared" si="36"/>
        <v>351548.26443899173</v>
      </c>
      <c r="I261" s="33">
        <f t="shared" si="31"/>
        <v>253940.68080293591</v>
      </c>
      <c r="J261" s="10"/>
      <c r="K261" s="10"/>
      <c r="L261" s="10"/>
      <c r="M261" s="10"/>
      <c r="N261" s="10"/>
      <c r="O261" s="10"/>
      <c r="P261" s="10"/>
      <c r="Q261" s="10"/>
    </row>
    <row r="262" spans="1:17" x14ac:dyDescent="0.3">
      <c r="A262" s="115">
        <f t="shared" si="32"/>
        <v>240</v>
      </c>
      <c r="B262" s="116"/>
      <c r="C262" s="31">
        <f t="shared" si="33"/>
        <v>49369</v>
      </c>
      <c r="D262" s="32">
        <f t="shared" si="35"/>
        <v>246059.3191970638</v>
      </c>
      <c r="E262" s="32">
        <f t="shared" si="29"/>
        <v>922.72244698898919</v>
      </c>
      <c r="F262" s="32">
        <f t="shared" si="30"/>
        <v>1610.7041021404143</v>
      </c>
      <c r="G262" s="32">
        <f t="shared" si="34"/>
        <v>244448.61509492339</v>
      </c>
      <c r="H262" s="32">
        <f t="shared" si="36"/>
        <v>352470.9868859807</v>
      </c>
      <c r="I262" s="33">
        <f t="shared" si="31"/>
        <v>255551.38490507632</v>
      </c>
      <c r="J262" s="10"/>
      <c r="K262" s="10"/>
      <c r="L262" s="10"/>
      <c r="M262" s="10"/>
      <c r="N262" s="10"/>
      <c r="O262" s="10"/>
      <c r="P262" s="10"/>
      <c r="Q262" s="10"/>
    </row>
    <row r="263" spans="1:17" x14ac:dyDescent="0.3">
      <c r="A263" s="115">
        <f t="shared" si="32"/>
        <v>241</v>
      </c>
      <c r="B263" s="116"/>
      <c r="C263" s="31">
        <f t="shared" si="33"/>
        <v>49400</v>
      </c>
      <c r="D263" s="32">
        <f t="shared" si="35"/>
        <v>244448.61509492339</v>
      </c>
      <c r="E263" s="32">
        <f t="shared" si="29"/>
        <v>916.68230660596271</v>
      </c>
      <c r="F263" s="32">
        <f t="shared" si="30"/>
        <v>1616.7442425234408</v>
      </c>
      <c r="G263" s="32">
        <f t="shared" si="34"/>
        <v>242831.87085239994</v>
      </c>
      <c r="H263" s="32">
        <f t="shared" si="36"/>
        <v>353387.66919258668</v>
      </c>
      <c r="I263" s="33">
        <f t="shared" si="31"/>
        <v>257168.12914759977</v>
      </c>
      <c r="J263" s="10"/>
      <c r="K263" s="10"/>
      <c r="L263" s="10"/>
      <c r="M263" s="10"/>
      <c r="N263" s="10"/>
      <c r="O263" s="10"/>
      <c r="P263" s="10"/>
      <c r="Q263" s="10"/>
    </row>
    <row r="264" spans="1:17" x14ac:dyDescent="0.3">
      <c r="A264" s="115">
        <f t="shared" si="32"/>
        <v>242</v>
      </c>
      <c r="B264" s="116"/>
      <c r="C264" s="31">
        <f t="shared" si="33"/>
        <v>49430</v>
      </c>
      <c r="D264" s="32">
        <f t="shared" si="35"/>
        <v>242831.87085239994</v>
      </c>
      <c r="E264" s="32">
        <f t="shared" si="29"/>
        <v>910.61951569649978</v>
      </c>
      <c r="F264" s="32">
        <f t="shared" si="30"/>
        <v>1622.8070334329038</v>
      </c>
      <c r="G264" s="32">
        <f t="shared" si="34"/>
        <v>241209.06381896703</v>
      </c>
      <c r="H264" s="32">
        <f t="shared" si="36"/>
        <v>354298.28870828316</v>
      </c>
      <c r="I264" s="33">
        <f t="shared" si="31"/>
        <v>258790.93618103268</v>
      </c>
      <c r="J264" s="10"/>
      <c r="K264" s="10"/>
      <c r="L264" s="10"/>
      <c r="M264" s="10"/>
      <c r="N264" s="10"/>
      <c r="O264" s="10"/>
      <c r="P264" s="10"/>
      <c r="Q264" s="10"/>
    </row>
    <row r="265" spans="1:17" x14ac:dyDescent="0.3">
      <c r="A265" s="115">
        <f t="shared" si="32"/>
        <v>243</v>
      </c>
      <c r="B265" s="116"/>
      <c r="C265" s="31">
        <f t="shared" si="33"/>
        <v>49461</v>
      </c>
      <c r="D265" s="32">
        <f t="shared" si="35"/>
        <v>241209.06381896703</v>
      </c>
      <c r="E265" s="32">
        <f t="shared" si="29"/>
        <v>904.53398932112634</v>
      </c>
      <c r="F265" s="32">
        <f t="shared" si="30"/>
        <v>1628.8925598082774</v>
      </c>
      <c r="G265" s="32">
        <f t="shared" si="34"/>
        <v>239580.17125915876</v>
      </c>
      <c r="H265" s="32">
        <f t="shared" si="36"/>
        <v>355202.82269760431</v>
      </c>
      <c r="I265" s="33">
        <f t="shared" si="31"/>
        <v>260419.82874084095</v>
      </c>
      <c r="J265" s="10"/>
      <c r="K265" s="10"/>
      <c r="L265" s="10"/>
      <c r="M265" s="10"/>
      <c r="N265" s="10"/>
      <c r="O265" s="10"/>
      <c r="P265" s="10"/>
      <c r="Q265" s="10"/>
    </row>
    <row r="266" spans="1:17" x14ac:dyDescent="0.3">
      <c r="A266" s="115">
        <f t="shared" si="32"/>
        <v>244</v>
      </c>
      <c r="B266" s="116"/>
      <c r="C266" s="31">
        <f t="shared" si="33"/>
        <v>49491</v>
      </c>
      <c r="D266" s="32">
        <f t="shared" si="35"/>
        <v>239580.17125915876</v>
      </c>
      <c r="E266" s="32">
        <f t="shared" si="29"/>
        <v>898.42564222184535</v>
      </c>
      <c r="F266" s="32">
        <f t="shared" si="30"/>
        <v>1635.0009069075581</v>
      </c>
      <c r="G266" s="32">
        <f t="shared" si="34"/>
        <v>237945.17035225121</v>
      </c>
      <c r="H266" s="32">
        <f t="shared" si="36"/>
        <v>356101.24833982612</v>
      </c>
      <c r="I266" s="33">
        <f t="shared" si="31"/>
        <v>262054.8296477485</v>
      </c>
      <c r="J266" s="10"/>
      <c r="K266" s="10"/>
      <c r="L266" s="10"/>
      <c r="M266" s="10"/>
      <c r="N266" s="10"/>
      <c r="O266" s="10"/>
      <c r="P266" s="10"/>
      <c r="Q266" s="10"/>
    </row>
    <row r="267" spans="1:17" x14ac:dyDescent="0.3">
      <c r="A267" s="115">
        <f t="shared" si="32"/>
        <v>245</v>
      </c>
      <c r="B267" s="116"/>
      <c r="C267" s="31">
        <f t="shared" si="33"/>
        <v>49522</v>
      </c>
      <c r="D267" s="32">
        <f t="shared" si="35"/>
        <v>237945.17035225121</v>
      </c>
      <c r="E267" s="32">
        <f t="shared" si="29"/>
        <v>892.294388820942</v>
      </c>
      <c r="F267" s="32">
        <f t="shared" si="30"/>
        <v>1641.1321603084616</v>
      </c>
      <c r="G267" s="32">
        <f t="shared" si="34"/>
        <v>236304.03819194276</v>
      </c>
      <c r="H267" s="32">
        <f t="shared" si="36"/>
        <v>356993.54272864707</v>
      </c>
      <c r="I267" s="33">
        <f t="shared" si="31"/>
        <v>263695.96180805698</v>
      </c>
      <c r="J267" s="10"/>
      <c r="K267" s="10"/>
      <c r="L267" s="10"/>
      <c r="M267" s="10"/>
      <c r="N267" s="10"/>
      <c r="O267" s="10"/>
      <c r="P267" s="10"/>
      <c r="Q267" s="10"/>
    </row>
    <row r="268" spans="1:17" x14ac:dyDescent="0.3">
      <c r="A268" s="115">
        <f t="shared" si="32"/>
        <v>246</v>
      </c>
      <c r="B268" s="116"/>
      <c r="C268" s="31">
        <f t="shared" si="33"/>
        <v>49553</v>
      </c>
      <c r="D268" s="32">
        <f t="shared" si="35"/>
        <v>236304.03819194276</v>
      </c>
      <c r="E268" s="32">
        <f t="shared" si="29"/>
        <v>886.14014321978527</v>
      </c>
      <c r="F268" s="32">
        <f t="shared" si="30"/>
        <v>1647.2864059096182</v>
      </c>
      <c r="G268" s="32">
        <f t="shared" si="34"/>
        <v>234656.75178603313</v>
      </c>
      <c r="H268" s="32">
        <f t="shared" si="36"/>
        <v>357879.68287186685</v>
      </c>
      <c r="I268" s="33">
        <f t="shared" si="31"/>
        <v>265343.24821396661</v>
      </c>
      <c r="J268" s="10"/>
      <c r="K268" s="10"/>
      <c r="L268" s="10"/>
      <c r="M268" s="10"/>
      <c r="N268" s="10"/>
      <c r="O268" s="10"/>
      <c r="P268" s="10"/>
      <c r="Q268" s="10"/>
    </row>
    <row r="269" spans="1:17" x14ac:dyDescent="0.3">
      <c r="A269" s="115">
        <f t="shared" si="32"/>
        <v>247</v>
      </c>
      <c r="B269" s="116"/>
      <c r="C269" s="31">
        <f t="shared" si="33"/>
        <v>49583</v>
      </c>
      <c r="D269" s="32">
        <f t="shared" si="35"/>
        <v>234656.75178603313</v>
      </c>
      <c r="E269" s="32">
        <f t="shared" si="29"/>
        <v>879.96281919762419</v>
      </c>
      <c r="F269" s="32">
        <f t="shared" si="30"/>
        <v>1653.4637299317794</v>
      </c>
      <c r="G269" s="32">
        <f t="shared" si="34"/>
        <v>233003.28805610136</v>
      </c>
      <c r="H269" s="32">
        <f t="shared" si="36"/>
        <v>358759.64569106448</v>
      </c>
      <c r="I269" s="33">
        <f t="shared" si="31"/>
        <v>266996.71194389841</v>
      </c>
      <c r="J269" s="10"/>
      <c r="K269" s="10"/>
      <c r="L269" s="10"/>
      <c r="M269" s="10"/>
      <c r="N269" s="10"/>
      <c r="O269" s="10"/>
      <c r="P269" s="10"/>
      <c r="Q269" s="10"/>
    </row>
    <row r="270" spans="1:17" x14ac:dyDescent="0.3">
      <c r="A270" s="115">
        <f t="shared" si="32"/>
        <v>248</v>
      </c>
      <c r="B270" s="116"/>
      <c r="C270" s="31">
        <f t="shared" si="33"/>
        <v>49614</v>
      </c>
      <c r="D270" s="32">
        <f t="shared" si="35"/>
        <v>233003.28805610136</v>
      </c>
      <c r="E270" s="32">
        <f t="shared" si="29"/>
        <v>873.76233021038001</v>
      </c>
      <c r="F270" s="32">
        <f t="shared" si="30"/>
        <v>1659.6642189190236</v>
      </c>
      <c r="G270" s="32">
        <f t="shared" si="34"/>
        <v>231343.62383718233</v>
      </c>
      <c r="H270" s="32">
        <f t="shared" si="36"/>
        <v>359633.40802127484</v>
      </c>
      <c r="I270" s="33">
        <f t="shared" si="31"/>
        <v>268656.37616281741</v>
      </c>
      <c r="J270" s="10"/>
      <c r="K270" s="10"/>
      <c r="L270" s="10"/>
      <c r="M270" s="10"/>
      <c r="N270" s="10"/>
      <c r="O270" s="10"/>
      <c r="P270" s="10"/>
      <c r="Q270" s="10"/>
    </row>
    <row r="271" spans="1:17" x14ac:dyDescent="0.3">
      <c r="A271" s="115">
        <f t="shared" si="32"/>
        <v>249</v>
      </c>
      <c r="B271" s="116"/>
      <c r="C271" s="31">
        <f t="shared" si="33"/>
        <v>49644</v>
      </c>
      <c r="D271" s="32">
        <f t="shared" si="35"/>
        <v>231343.62383718233</v>
      </c>
      <c r="E271" s="32">
        <f t="shared" ref="E271:E334" si="37">IF(D271,($E$6/12)*D271,"")</f>
        <v>867.5385893894337</v>
      </c>
      <c r="F271" s="32">
        <f t="shared" si="30"/>
        <v>1665.88795973997</v>
      </c>
      <c r="G271" s="32">
        <f t="shared" si="34"/>
        <v>229677.73587744235</v>
      </c>
      <c r="H271" s="32">
        <f t="shared" si="36"/>
        <v>360500.94661066425</v>
      </c>
      <c r="I271" s="33">
        <f t="shared" si="31"/>
        <v>270322.26412255736</v>
      </c>
      <c r="J271" s="10"/>
      <c r="K271" s="10"/>
      <c r="L271" s="10"/>
      <c r="M271" s="10"/>
      <c r="N271" s="10"/>
      <c r="O271" s="10"/>
      <c r="P271" s="10"/>
      <c r="Q271" s="10"/>
    </row>
    <row r="272" spans="1:17" x14ac:dyDescent="0.3">
      <c r="A272" s="115">
        <f t="shared" si="32"/>
        <v>250</v>
      </c>
      <c r="B272" s="116"/>
      <c r="C272" s="31">
        <f t="shared" si="33"/>
        <v>49675</v>
      </c>
      <c r="D272" s="32">
        <f t="shared" si="35"/>
        <v>229677.73587744235</v>
      </c>
      <c r="E272" s="32">
        <f t="shared" si="37"/>
        <v>861.29150954040881</v>
      </c>
      <c r="F272" s="32">
        <f t="shared" ref="F272:F335" si="38">IF(D272,($E$10-E272)*(E272&gt;0),"")</f>
        <v>1672.1350395889949</v>
      </c>
      <c r="G272" s="32">
        <f t="shared" si="34"/>
        <v>228005.60083785336</v>
      </c>
      <c r="H272" s="32">
        <f t="shared" si="36"/>
        <v>361362.23812020465</v>
      </c>
      <c r="I272" s="33">
        <f t="shared" si="31"/>
        <v>271994.39916214638</v>
      </c>
      <c r="J272" s="10"/>
      <c r="K272" s="10"/>
      <c r="L272" s="10"/>
      <c r="M272" s="10"/>
      <c r="N272" s="10"/>
      <c r="O272" s="10"/>
      <c r="P272" s="10"/>
      <c r="Q272" s="10"/>
    </row>
    <row r="273" spans="1:17" x14ac:dyDescent="0.3">
      <c r="A273" s="115">
        <f t="shared" si="32"/>
        <v>251</v>
      </c>
      <c r="B273" s="116"/>
      <c r="C273" s="31">
        <f t="shared" si="33"/>
        <v>49706</v>
      </c>
      <c r="D273" s="32">
        <f t="shared" si="35"/>
        <v>228005.60083785336</v>
      </c>
      <c r="E273" s="32">
        <f t="shared" si="37"/>
        <v>855.02100314195002</v>
      </c>
      <c r="F273" s="32">
        <f t="shared" si="38"/>
        <v>1678.4055459874535</v>
      </c>
      <c r="G273" s="32">
        <f t="shared" si="34"/>
        <v>226327.19529186591</v>
      </c>
      <c r="H273" s="32">
        <f t="shared" si="36"/>
        <v>362217.25912334659</v>
      </c>
      <c r="I273" s="33">
        <f t="shared" si="31"/>
        <v>273672.80470813386</v>
      </c>
      <c r="J273" s="10"/>
      <c r="K273" s="10"/>
      <c r="L273" s="10"/>
      <c r="M273" s="10"/>
      <c r="N273" s="10"/>
      <c r="O273" s="10"/>
      <c r="P273" s="10"/>
      <c r="Q273" s="10"/>
    </row>
    <row r="274" spans="1:17" x14ac:dyDescent="0.3">
      <c r="A274" s="115">
        <f t="shared" si="32"/>
        <v>252</v>
      </c>
      <c r="B274" s="116"/>
      <c r="C274" s="31">
        <f t="shared" si="33"/>
        <v>49735</v>
      </c>
      <c r="D274" s="32">
        <f t="shared" si="35"/>
        <v>226327.19529186591</v>
      </c>
      <c r="E274" s="32">
        <f t="shared" si="37"/>
        <v>848.72698234449717</v>
      </c>
      <c r="F274" s="32">
        <f t="shared" si="38"/>
        <v>1684.6995667849064</v>
      </c>
      <c r="G274" s="32">
        <f t="shared" si="34"/>
        <v>224642.49572508101</v>
      </c>
      <c r="H274" s="32">
        <f t="shared" si="36"/>
        <v>363065.98610569112</v>
      </c>
      <c r="I274" s="33">
        <f t="shared" ref="I274:I337" si="39">IF(F274,F274+I273,"")</f>
        <v>275357.50427491876</v>
      </c>
      <c r="J274" s="10"/>
      <c r="K274" s="10"/>
      <c r="L274" s="10"/>
      <c r="M274" s="10"/>
      <c r="N274" s="10"/>
      <c r="O274" s="10"/>
      <c r="P274" s="10"/>
      <c r="Q274" s="10"/>
    </row>
    <row r="275" spans="1:17" x14ac:dyDescent="0.3">
      <c r="A275" s="115">
        <f t="shared" si="32"/>
        <v>253</v>
      </c>
      <c r="B275" s="116"/>
      <c r="C275" s="31">
        <f t="shared" si="33"/>
        <v>49766</v>
      </c>
      <c r="D275" s="32">
        <f t="shared" si="35"/>
        <v>224642.49572508101</v>
      </c>
      <c r="E275" s="32">
        <f t="shared" si="37"/>
        <v>842.40935896905376</v>
      </c>
      <c r="F275" s="32">
        <f t="shared" si="38"/>
        <v>1691.0171901603499</v>
      </c>
      <c r="G275" s="32">
        <f t="shared" si="34"/>
        <v>222951.47853492066</v>
      </c>
      <c r="H275" s="32">
        <f t="shared" si="36"/>
        <v>363908.39546466019</v>
      </c>
      <c r="I275" s="33">
        <f t="shared" si="39"/>
        <v>277048.5214650791</v>
      </c>
      <c r="J275" s="10"/>
      <c r="K275" s="10"/>
      <c r="L275" s="10"/>
      <c r="M275" s="10"/>
      <c r="N275" s="10"/>
      <c r="O275" s="10"/>
      <c r="P275" s="10"/>
      <c r="Q275" s="10"/>
    </row>
    <row r="276" spans="1:17" x14ac:dyDescent="0.3">
      <c r="A276" s="115">
        <f t="shared" si="32"/>
        <v>254</v>
      </c>
      <c r="B276" s="116"/>
      <c r="C276" s="31">
        <f t="shared" si="33"/>
        <v>49796</v>
      </c>
      <c r="D276" s="32">
        <f t="shared" si="35"/>
        <v>222951.47853492066</v>
      </c>
      <c r="E276" s="32">
        <f t="shared" si="37"/>
        <v>836.06804450595246</v>
      </c>
      <c r="F276" s="32">
        <f t="shared" si="38"/>
        <v>1697.3585046234512</v>
      </c>
      <c r="G276" s="32">
        <f t="shared" si="34"/>
        <v>221254.1200302972</v>
      </c>
      <c r="H276" s="32">
        <f t="shared" si="36"/>
        <v>364744.46350916615</v>
      </c>
      <c r="I276" s="33">
        <f t="shared" si="39"/>
        <v>278745.87996970257</v>
      </c>
      <c r="J276" s="10"/>
      <c r="K276" s="10"/>
      <c r="L276" s="10"/>
      <c r="M276" s="10"/>
      <c r="N276" s="10"/>
      <c r="O276" s="10"/>
      <c r="P276" s="10"/>
      <c r="Q276" s="10"/>
    </row>
    <row r="277" spans="1:17" x14ac:dyDescent="0.3">
      <c r="A277" s="115">
        <f t="shared" si="32"/>
        <v>255</v>
      </c>
      <c r="B277" s="116"/>
      <c r="C277" s="31">
        <f t="shared" si="33"/>
        <v>49827</v>
      </c>
      <c r="D277" s="32">
        <f t="shared" si="35"/>
        <v>221254.1200302972</v>
      </c>
      <c r="E277" s="32">
        <f t="shared" si="37"/>
        <v>829.70295011361452</v>
      </c>
      <c r="F277" s="32">
        <f t="shared" si="38"/>
        <v>1703.7235990157892</v>
      </c>
      <c r="G277" s="32">
        <f t="shared" si="34"/>
        <v>219550.39643128141</v>
      </c>
      <c r="H277" s="32">
        <f t="shared" si="36"/>
        <v>365574.16645927978</v>
      </c>
      <c r="I277" s="33">
        <f t="shared" si="39"/>
        <v>280449.60356871836</v>
      </c>
      <c r="J277" s="10"/>
      <c r="K277" s="10"/>
      <c r="L277" s="10"/>
      <c r="M277" s="10"/>
      <c r="N277" s="10"/>
      <c r="O277" s="10"/>
      <c r="P277" s="10"/>
      <c r="Q277" s="10"/>
    </row>
    <row r="278" spans="1:17" x14ac:dyDescent="0.3">
      <c r="A278" s="115">
        <f t="shared" si="32"/>
        <v>256</v>
      </c>
      <c r="B278" s="116"/>
      <c r="C278" s="31">
        <f t="shared" si="33"/>
        <v>49857</v>
      </c>
      <c r="D278" s="32">
        <f t="shared" si="35"/>
        <v>219550.39643128141</v>
      </c>
      <c r="E278" s="32">
        <f t="shared" si="37"/>
        <v>823.3139866173052</v>
      </c>
      <c r="F278" s="32">
        <f t="shared" si="38"/>
        <v>1710.1125625120985</v>
      </c>
      <c r="G278" s="32">
        <f t="shared" si="34"/>
        <v>217840.2838687693</v>
      </c>
      <c r="H278" s="32">
        <f t="shared" si="36"/>
        <v>366397.48044589709</v>
      </c>
      <c r="I278" s="33">
        <f t="shared" si="39"/>
        <v>282159.71613123047</v>
      </c>
      <c r="J278" s="10"/>
      <c r="K278" s="10"/>
      <c r="L278" s="10"/>
      <c r="M278" s="10"/>
      <c r="N278" s="10"/>
      <c r="O278" s="10"/>
      <c r="P278" s="10"/>
      <c r="Q278" s="10"/>
    </row>
    <row r="279" spans="1:17" x14ac:dyDescent="0.3">
      <c r="A279" s="115">
        <f t="shared" si="32"/>
        <v>257</v>
      </c>
      <c r="B279" s="116"/>
      <c r="C279" s="31">
        <f t="shared" si="33"/>
        <v>49888</v>
      </c>
      <c r="D279" s="32">
        <f t="shared" si="35"/>
        <v>217840.2838687693</v>
      </c>
      <c r="E279" s="32">
        <f t="shared" si="37"/>
        <v>816.90106450788483</v>
      </c>
      <c r="F279" s="32">
        <f t="shared" si="38"/>
        <v>1716.5254846215189</v>
      </c>
      <c r="G279" s="32">
        <f t="shared" si="34"/>
        <v>216123.75838414778</v>
      </c>
      <c r="H279" s="32">
        <f t="shared" si="36"/>
        <v>367214.38151040499</v>
      </c>
      <c r="I279" s="33">
        <f t="shared" si="39"/>
        <v>283876.24161585199</v>
      </c>
      <c r="J279" s="10"/>
      <c r="K279" s="10"/>
      <c r="L279" s="10"/>
      <c r="M279" s="10"/>
      <c r="N279" s="10"/>
      <c r="O279" s="10"/>
      <c r="P279" s="10"/>
      <c r="Q279" s="10"/>
    </row>
    <row r="280" spans="1:17" x14ac:dyDescent="0.3">
      <c r="A280" s="115">
        <f t="shared" si="32"/>
        <v>258</v>
      </c>
      <c r="B280" s="116"/>
      <c r="C280" s="31">
        <f t="shared" si="33"/>
        <v>49919</v>
      </c>
      <c r="D280" s="32">
        <f t="shared" si="35"/>
        <v>216123.75838414778</v>
      </c>
      <c r="E280" s="32">
        <f t="shared" si="37"/>
        <v>810.46409394055411</v>
      </c>
      <c r="F280" s="32">
        <f t="shared" si="38"/>
        <v>1722.9624551888496</v>
      </c>
      <c r="G280" s="32">
        <f t="shared" si="34"/>
        <v>214400.79592895892</v>
      </c>
      <c r="H280" s="32">
        <f t="shared" si="36"/>
        <v>368024.84560434555</v>
      </c>
      <c r="I280" s="33">
        <f t="shared" si="39"/>
        <v>285599.20407104085</v>
      </c>
      <c r="J280" s="10"/>
      <c r="K280" s="10"/>
      <c r="L280" s="10"/>
      <c r="M280" s="10"/>
      <c r="N280" s="10"/>
      <c r="O280" s="10"/>
      <c r="P280" s="10"/>
      <c r="Q280" s="10"/>
    </row>
    <row r="281" spans="1:17" x14ac:dyDescent="0.3">
      <c r="A281" s="115">
        <f t="shared" si="32"/>
        <v>259</v>
      </c>
      <c r="B281" s="116"/>
      <c r="C281" s="31">
        <f t="shared" si="33"/>
        <v>49949</v>
      </c>
      <c r="D281" s="32">
        <f t="shared" si="35"/>
        <v>214400.79592895892</v>
      </c>
      <c r="E281" s="32">
        <f t="shared" si="37"/>
        <v>804.00298473359589</v>
      </c>
      <c r="F281" s="32">
        <f t="shared" si="38"/>
        <v>1729.4235643958077</v>
      </c>
      <c r="G281" s="32">
        <f t="shared" si="34"/>
        <v>212671.37236456311</v>
      </c>
      <c r="H281" s="32">
        <f t="shared" si="36"/>
        <v>368828.84858907916</v>
      </c>
      <c r="I281" s="33">
        <f t="shared" si="39"/>
        <v>287328.62763543666</v>
      </c>
      <c r="J281" s="10"/>
      <c r="K281" s="10"/>
      <c r="L281" s="10"/>
      <c r="M281" s="10"/>
      <c r="N281" s="10"/>
      <c r="O281" s="10"/>
      <c r="P281" s="10"/>
      <c r="Q281" s="10"/>
    </row>
    <row r="282" spans="1:17" x14ac:dyDescent="0.3">
      <c r="A282" s="115">
        <f t="shared" si="32"/>
        <v>260</v>
      </c>
      <c r="B282" s="116"/>
      <c r="C282" s="31">
        <f t="shared" si="33"/>
        <v>49980</v>
      </c>
      <c r="D282" s="32">
        <f t="shared" si="35"/>
        <v>212671.37236456311</v>
      </c>
      <c r="E282" s="32">
        <f t="shared" si="37"/>
        <v>797.51764636711164</v>
      </c>
      <c r="F282" s="32">
        <f t="shared" si="38"/>
        <v>1735.908902762292</v>
      </c>
      <c r="G282" s="32">
        <f t="shared" si="34"/>
        <v>210935.46346180083</v>
      </c>
      <c r="H282" s="32">
        <f t="shared" si="36"/>
        <v>369626.3662354463</v>
      </c>
      <c r="I282" s="33">
        <f t="shared" si="39"/>
        <v>289064.53653819894</v>
      </c>
      <c r="J282" s="10"/>
      <c r="K282" s="10"/>
      <c r="L282" s="10"/>
      <c r="M282" s="10"/>
      <c r="N282" s="10"/>
      <c r="O282" s="10"/>
      <c r="P282" s="10"/>
      <c r="Q282" s="10"/>
    </row>
    <row r="283" spans="1:17" x14ac:dyDescent="0.3">
      <c r="A283" s="115">
        <f t="shared" si="32"/>
        <v>261</v>
      </c>
      <c r="B283" s="116"/>
      <c r="C283" s="31">
        <f t="shared" si="33"/>
        <v>50010</v>
      </c>
      <c r="D283" s="32">
        <f t="shared" si="35"/>
        <v>210935.46346180083</v>
      </c>
      <c r="E283" s="32">
        <f t="shared" si="37"/>
        <v>791.0079879817531</v>
      </c>
      <c r="F283" s="32">
        <f t="shared" si="38"/>
        <v>1742.4185611476505</v>
      </c>
      <c r="G283" s="32">
        <f t="shared" si="34"/>
        <v>209193.04490065319</v>
      </c>
      <c r="H283" s="32">
        <f t="shared" si="36"/>
        <v>370417.37422342808</v>
      </c>
      <c r="I283" s="33">
        <f t="shared" si="39"/>
        <v>290806.95509934658</v>
      </c>
      <c r="J283" s="10"/>
      <c r="K283" s="10"/>
      <c r="L283" s="10"/>
      <c r="M283" s="10"/>
      <c r="N283" s="10"/>
      <c r="O283" s="10"/>
      <c r="P283" s="10"/>
      <c r="Q283" s="10"/>
    </row>
    <row r="284" spans="1:17" x14ac:dyDescent="0.3">
      <c r="A284" s="115">
        <f t="shared" si="32"/>
        <v>262</v>
      </c>
      <c r="B284" s="116"/>
      <c r="C284" s="31">
        <f t="shared" si="33"/>
        <v>50041</v>
      </c>
      <c r="D284" s="32">
        <f t="shared" si="35"/>
        <v>209193.04490065319</v>
      </c>
      <c r="E284" s="32">
        <f t="shared" si="37"/>
        <v>784.47391837744942</v>
      </c>
      <c r="F284" s="32">
        <f t="shared" si="38"/>
        <v>1748.9526307519541</v>
      </c>
      <c r="G284" s="32">
        <f t="shared" si="34"/>
        <v>207444.09226990124</v>
      </c>
      <c r="H284" s="32">
        <f t="shared" si="36"/>
        <v>371201.8481418055</v>
      </c>
      <c r="I284" s="33">
        <f t="shared" si="39"/>
        <v>292555.90773009852</v>
      </c>
      <c r="J284" s="10"/>
      <c r="K284" s="10"/>
      <c r="L284" s="10"/>
      <c r="M284" s="10"/>
      <c r="N284" s="10"/>
      <c r="O284" s="10"/>
      <c r="P284" s="10"/>
      <c r="Q284" s="10"/>
    </row>
    <row r="285" spans="1:17" x14ac:dyDescent="0.3">
      <c r="A285" s="124">
        <f t="shared" si="32"/>
        <v>263</v>
      </c>
      <c r="B285" s="125"/>
      <c r="C285" s="38">
        <f t="shared" si="33"/>
        <v>50072</v>
      </c>
      <c r="D285" s="39">
        <f t="shared" si="35"/>
        <v>207444.09226990124</v>
      </c>
      <c r="E285" s="39">
        <f t="shared" si="37"/>
        <v>777.91534601212959</v>
      </c>
      <c r="F285" s="39">
        <f t="shared" si="38"/>
        <v>1755.5112031172739</v>
      </c>
      <c r="G285" s="39">
        <f t="shared" si="34"/>
        <v>205688.58106678398</v>
      </c>
      <c r="H285" s="39">
        <f t="shared" si="36"/>
        <v>371979.7634878176</v>
      </c>
      <c r="I285" s="40">
        <f t="shared" si="39"/>
        <v>294311.41893321578</v>
      </c>
      <c r="J285" s="10"/>
      <c r="K285" s="10"/>
      <c r="L285" s="10"/>
      <c r="M285" s="10"/>
      <c r="N285" s="10"/>
      <c r="O285" s="10"/>
      <c r="P285" s="10"/>
      <c r="Q285" s="10"/>
    </row>
    <row r="286" spans="1:17" x14ac:dyDescent="0.3">
      <c r="A286" s="115">
        <f>A285+1</f>
        <v>264</v>
      </c>
      <c r="B286" s="116"/>
      <c r="C286" s="31">
        <f>IF(C285,DATE((YEAR(C285)-1900),MONTH(C285)+1,IF(DAY(C285)&gt;DAY(DATE((YEAR(C285)-1900),MONTH(C285)+2,1)-1),DAY(DATE((YEAR(C285)-1900),MONTH(C285)+2,1)-1),DAY(1))),"")</f>
        <v>50100</v>
      </c>
      <c r="D286" s="32">
        <f t="shared" si="35"/>
        <v>205688.58106678398</v>
      </c>
      <c r="E286" s="32">
        <f t="shared" si="37"/>
        <v>771.33217900043996</v>
      </c>
      <c r="F286" s="32">
        <f t="shared" si="38"/>
        <v>1762.0943701289636</v>
      </c>
      <c r="G286" s="32">
        <f t="shared" si="34"/>
        <v>203926.48669665502</v>
      </c>
      <c r="H286" s="32">
        <f t="shared" si="36"/>
        <v>372751.09566681803</v>
      </c>
      <c r="I286" s="33">
        <f>IF(F286,F286+I285,"")</f>
        <v>296073.51330334472</v>
      </c>
      <c r="J286" s="10"/>
      <c r="K286" s="10"/>
      <c r="L286" s="10"/>
      <c r="M286" s="10"/>
      <c r="N286" s="10"/>
      <c r="O286" s="10"/>
      <c r="P286" s="10"/>
      <c r="Q286" s="10"/>
    </row>
    <row r="287" spans="1:17" x14ac:dyDescent="0.3">
      <c r="A287" s="115">
        <f t="shared" ref="A287:A345" si="40">A286+1</f>
        <v>265</v>
      </c>
      <c r="B287" s="116"/>
      <c r="C287" s="31">
        <f t="shared" si="33"/>
        <v>50131</v>
      </c>
      <c r="D287" s="32">
        <f t="shared" si="35"/>
        <v>203926.48669665502</v>
      </c>
      <c r="E287" s="32">
        <f t="shared" si="37"/>
        <v>764.72432511245631</v>
      </c>
      <c r="F287" s="32">
        <f t="shared" si="38"/>
        <v>1768.7022240169472</v>
      </c>
      <c r="G287" s="32">
        <f t="shared" si="34"/>
        <v>202157.78447263807</v>
      </c>
      <c r="H287" s="32">
        <f t="shared" si="36"/>
        <v>373515.8199919305</v>
      </c>
      <c r="I287" s="33">
        <f t="shared" si="39"/>
        <v>297842.21552736167</v>
      </c>
      <c r="J287" s="10"/>
      <c r="K287" s="10"/>
      <c r="L287" s="10"/>
      <c r="M287" s="10"/>
      <c r="N287" s="10"/>
      <c r="O287" s="10"/>
      <c r="P287" s="10"/>
      <c r="Q287" s="10"/>
    </row>
    <row r="288" spans="1:17" x14ac:dyDescent="0.3">
      <c r="A288" s="115">
        <f t="shared" si="40"/>
        <v>266</v>
      </c>
      <c r="B288" s="116"/>
      <c r="C288" s="31">
        <f t="shared" si="33"/>
        <v>50161</v>
      </c>
      <c r="D288" s="32">
        <f t="shared" si="35"/>
        <v>202157.78447263807</v>
      </c>
      <c r="E288" s="32">
        <f t="shared" si="37"/>
        <v>758.09169177239278</v>
      </c>
      <c r="F288" s="32">
        <f t="shared" si="38"/>
        <v>1775.3348573570108</v>
      </c>
      <c r="G288" s="32">
        <f t="shared" si="34"/>
        <v>200382.44961528108</v>
      </c>
      <c r="H288" s="32">
        <f t="shared" si="36"/>
        <v>374273.9116837029</v>
      </c>
      <c r="I288" s="33">
        <f t="shared" si="39"/>
        <v>299617.55038471869</v>
      </c>
      <c r="J288" s="10"/>
      <c r="K288" s="10"/>
      <c r="L288" s="10"/>
      <c r="M288" s="10"/>
      <c r="N288" s="10"/>
      <c r="O288" s="10"/>
      <c r="P288" s="10"/>
      <c r="Q288" s="10"/>
    </row>
    <row r="289" spans="1:17" x14ac:dyDescent="0.3">
      <c r="A289" s="115">
        <f t="shared" si="40"/>
        <v>267</v>
      </c>
      <c r="B289" s="116"/>
      <c r="C289" s="31">
        <f t="shared" si="33"/>
        <v>50192</v>
      </c>
      <c r="D289" s="32">
        <f t="shared" si="35"/>
        <v>200382.44961528108</v>
      </c>
      <c r="E289" s="32">
        <f t="shared" si="37"/>
        <v>751.43418605730403</v>
      </c>
      <c r="F289" s="32">
        <f t="shared" si="38"/>
        <v>1781.9923630720996</v>
      </c>
      <c r="G289" s="32">
        <f t="shared" si="34"/>
        <v>198600.45725220899</v>
      </c>
      <c r="H289" s="32">
        <f t="shared" si="36"/>
        <v>375025.3458697602</v>
      </c>
      <c r="I289" s="33">
        <f t="shared" si="39"/>
        <v>301399.54274779081</v>
      </c>
      <c r="J289" s="10"/>
      <c r="K289" s="10"/>
      <c r="L289" s="10"/>
      <c r="M289" s="10"/>
      <c r="N289" s="10"/>
      <c r="O289" s="10"/>
      <c r="P289" s="10"/>
      <c r="Q289" s="10"/>
    </row>
    <row r="290" spans="1:17" x14ac:dyDescent="0.3">
      <c r="A290" s="124">
        <f t="shared" si="40"/>
        <v>268</v>
      </c>
      <c r="B290" s="125"/>
      <c r="C290" s="31">
        <f t="shared" si="33"/>
        <v>50222</v>
      </c>
      <c r="D290" s="32">
        <f t="shared" si="35"/>
        <v>198600.45725220899</v>
      </c>
      <c r="E290" s="32">
        <f t="shared" si="37"/>
        <v>744.75171469578368</v>
      </c>
      <c r="F290" s="32">
        <f t="shared" si="38"/>
        <v>1788.6748344336199</v>
      </c>
      <c r="G290" s="32">
        <f t="shared" si="34"/>
        <v>196811.78241777536</v>
      </c>
      <c r="H290" s="32">
        <f t="shared" si="36"/>
        <v>375770.09758445597</v>
      </c>
      <c r="I290" s="33">
        <f t="shared" si="39"/>
        <v>303188.2175822244</v>
      </c>
      <c r="J290" s="10"/>
      <c r="K290" s="10"/>
      <c r="L290" s="10"/>
      <c r="M290" s="10"/>
      <c r="N290" s="10"/>
      <c r="O290" s="10"/>
      <c r="P290" s="10"/>
      <c r="Q290" s="10"/>
    </row>
    <row r="291" spans="1:17" x14ac:dyDescent="0.3">
      <c r="A291" s="115">
        <f t="shared" si="40"/>
        <v>269</v>
      </c>
      <c r="B291" s="116"/>
      <c r="C291" s="31">
        <f>IF(C290,DATE((YEAR(C290)-1900),MONTH(C290)+1,IF(DAY(C290)&gt;DAY(DATE((YEAR(C290)-1900),MONTH(C290)+2,1)-1),DAY(DATE((YEAR(C290)-1900),MONTH(C290)+2,1)-1),DAY(1))),"")</f>
        <v>50253</v>
      </c>
      <c r="D291" s="32">
        <f t="shared" si="35"/>
        <v>196811.78241777536</v>
      </c>
      <c r="E291" s="32">
        <f t="shared" si="37"/>
        <v>738.04418406665764</v>
      </c>
      <c r="F291" s="32">
        <f t="shared" si="38"/>
        <v>1795.382365062746</v>
      </c>
      <c r="G291" s="32">
        <f t="shared" si="34"/>
        <v>195016.40005271262</v>
      </c>
      <c r="H291" s="32">
        <f t="shared" si="36"/>
        <v>376508.14176852262</v>
      </c>
      <c r="I291" s="33">
        <f>IF(F291,F291+I290,"")</f>
        <v>304983.59994728718</v>
      </c>
      <c r="J291" s="10"/>
      <c r="K291" s="10"/>
      <c r="L291" s="10"/>
      <c r="M291" s="10"/>
      <c r="N291" s="10"/>
      <c r="O291" s="10"/>
      <c r="P291" s="10"/>
      <c r="Q291" s="10"/>
    </row>
    <row r="292" spans="1:17" x14ac:dyDescent="0.3">
      <c r="A292" s="115">
        <f t="shared" si="40"/>
        <v>270</v>
      </c>
      <c r="B292" s="116"/>
      <c r="C292" s="28">
        <f>IF(C291,DATE((YEAR(C291)-1900),MONTH(C291)+1,IF(DAY(C291)&gt;DAY(DATE((YEAR(C291)-1900),MONTH(C291)+2,1)-1),DAY(DATE((YEAR(C291)-1900),MONTH(C291)+2,1)-1),DAY(1))),"")</f>
        <v>50284</v>
      </c>
      <c r="D292" s="29">
        <f t="shared" si="35"/>
        <v>195016.40005271262</v>
      </c>
      <c r="E292" s="29">
        <f t="shared" si="37"/>
        <v>731.31150019767233</v>
      </c>
      <c r="F292" s="29">
        <f t="shared" si="38"/>
        <v>1802.1150489317313</v>
      </c>
      <c r="G292" s="29">
        <f t="shared" si="34"/>
        <v>193214.28500378088</v>
      </c>
      <c r="H292" s="29">
        <f t="shared" si="36"/>
        <v>377239.4532687203</v>
      </c>
      <c r="I292" s="30">
        <f>IF(F292,F292+I291,"")</f>
        <v>306785.71499621891</v>
      </c>
      <c r="J292" s="10"/>
      <c r="K292" s="10"/>
      <c r="L292" s="10"/>
      <c r="M292" s="10"/>
      <c r="N292" s="10"/>
      <c r="O292" s="10"/>
      <c r="P292" s="10"/>
      <c r="Q292" s="10"/>
    </row>
    <row r="293" spans="1:17" ht="15" thickBot="1" x14ac:dyDescent="0.35">
      <c r="A293" s="124">
        <f t="shared" si="40"/>
        <v>271</v>
      </c>
      <c r="B293" s="125"/>
      <c r="C293" s="38">
        <f t="shared" ref="C293:C351" si="41">IF(C292,DATE((YEAR(C292)-1900),MONTH(C292)+1,IF(DAY(C292)&gt;DAY(DATE((YEAR(C292)-1900),MONTH(C292)+2,1)-1),DAY(DATE((YEAR(C292)-1900),MONTH(C292)+2,1)-1),DAY(1))),"")</f>
        <v>50314</v>
      </c>
      <c r="D293" s="39">
        <f t="shared" si="35"/>
        <v>193214.28500378088</v>
      </c>
      <c r="E293" s="39">
        <f t="shared" si="37"/>
        <v>724.55356876417829</v>
      </c>
      <c r="F293" s="39">
        <f t="shared" si="38"/>
        <v>1808.8729803652254</v>
      </c>
      <c r="G293" s="39">
        <f t="shared" si="34"/>
        <v>191405.41202341564</v>
      </c>
      <c r="H293" s="39">
        <f t="shared" si="36"/>
        <v>377964.00683748449</v>
      </c>
      <c r="I293" s="40">
        <f t="shared" si="39"/>
        <v>308594.58797658415</v>
      </c>
      <c r="J293" s="10"/>
      <c r="K293" s="10"/>
      <c r="L293" s="10"/>
      <c r="M293" s="10"/>
      <c r="N293" s="10"/>
      <c r="O293" s="10"/>
      <c r="P293" s="10"/>
      <c r="Q293" s="10"/>
    </row>
    <row r="294" spans="1:17" ht="15" thickBot="1" x14ac:dyDescent="0.35">
      <c r="A294" s="128"/>
      <c r="B294" s="128"/>
      <c r="C294" s="45"/>
      <c r="D294" s="46"/>
      <c r="E294" s="46"/>
      <c r="F294" s="46"/>
      <c r="G294" s="46"/>
      <c r="H294" s="46"/>
      <c r="I294" s="46"/>
      <c r="J294" s="10"/>
      <c r="K294" s="10"/>
      <c r="L294" s="10"/>
      <c r="M294" s="10"/>
      <c r="N294" s="10"/>
      <c r="O294" s="10"/>
      <c r="P294" s="10"/>
      <c r="Q294" s="10"/>
    </row>
    <row r="295" spans="1:17" ht="21" thickBot="1" x14ac:dyDescent="0.35">
      <c r="A295" s="120" t="s">
        <v>52</v>
      </c>
      <c r="B295" s="121"/>
      <c r="C295" s="26" t="s">
        <v>53</v>
      </c>
      <c r="D295" s="26" t="s">
        <v>54</v>
      </c>
      <c r="E295" s="26" t="s">
        <v>55</v>
      </c>
      <c r="F295" s="26" t="s">
        <v>56</v>
      </c>
      <c r="G295" s="26" t="s">
        <v>57</v>
      </c>
      <c r="H295" s="26" t="s">
        <v>58</v>
      </c>
      <c r="I295" s="27" t="s">
        <v>59</v>
      </c>
      <c r="J295" s="10"/>
      <c r="K295" s="10"/>
      <c r="L295" s="10"/>
      <c r="M295" s="10"/>
      <c r="N295" s="10"/>
      <c r="O295" s="10"/>
      <c r="P295" s="10"/>
      <c r="Q295" s="10"/>
    </row>
    <row r="296" spans="1:17" x14ac:dyDescent="0.3">
      <c r="A296" s="115">
        <f>A293+1</f>
        <v>272</v>
      </c>
      <c r="B296" s="116"/>
      <c r="C296" s="31">
        <f>IF(C293,DATE((YEAR(C293)-1900),MONTH(C293)+1,IF(DAY(C293)&gt;DAY(DATE((YEAR(C293)-1900),MONTH(C293)+2,1)-1),DAY(DATE((YEAR(C293)-1900),MONTH(C293)+2,1)-1),DAY(1))),"")</f>
        <v>50345</v>
      </c>
      <c r="D296" s="32">
        <f>IF(D293,G293,"")</f>
        <v>191405.41202341564</v>
      </c>
      <c r="E296" s="32">
        <f t="shared" si="37"/>
        <v>717.77029508780868</v>
      </c>
      <c r="F296" s="32">
        <f t="shared" si="38"/>
        <v>1815.6562540415948</v>
      </c>
      <c r="G296" s="32">
        <f t="shared" ref="G296:G353" si="42">IF(AND(D296,F296),D296-F296,"")</f>
        <v>189589.75576937405</v>
      </c>
      <c r="H296" s="32">
        <f>IF(H293,H293+E296,"")</f>
        <v>378681.77713257232</v>
      </c>
      <c r="I296" s="33">
        <f>IF(F296,F296+I293,"")</f>
        <v>310410.24423062574</v>
      </c>
      <c r="J296" s="10"/>
      <c r="K296" s="10"/>
      <c r="L296" s="10"/>
      <c r="M296" s="10"/>
      <c r="N296" s="10"/>
      <c r="O296" s="10"/>
      <c r="P296" s="10"/>
      <c r="Q296" s="10"/>
    </row>
    <row r="297" spans="1:17" x14ac:dyDescent="0.3">
      <c r="A297" s="115">
        <f t="shared" si="40"/>
        <v>273</v>
      </c>
      <c r="B297" s="116"/>
      <c r="C297" s="31">
        <f t="shared" si="41"/>
        <v>50375</v>
      </c>
      <c r="D297" s="32">
        <f t="shared" ref="D297:D353" si="43">IF(D296,G296,"")</f>
        <v>189589.75576937405</v>
      </c>
      <c r="E297" s="32">
        <f t="shared" si="37"/>
        <v>710.96158413515263</v>
      </c>
      <c r="F297" s="32">
        <f t="shared" si="38"/>
        <v>1822.464964994251</v>
      </c>
      <c r="G297" s="32">
        <f t="shared" si="42"/>
        <v>187767.29080437979</v>
      </c>
      <c r="H297" s="32">
        <f t="shared" ref="H297:H353" si="44">IF(H296,H296+E297,"")</f>
        <v>379392.73871670745</v>
      </c>
      <c r="I297" s="33">
        <f t="shared" si="39"/>
        <v>312232.70919561997</v>
      </c>
      <c r="J297" s="10"/>
      <c r="K297" s="10"/>
      <c r="L297" s="10"/>
      <c r="M297" s="10"/>
      <c r="N297" s="10"/>
      <c r="O297" s="10"/>
      <c r="P297" s="10"/>
      <c r="Q297" s="10"/>
    </row>
    <row r="298" spans="1:17" x14ac:dyDescent="0.3">
      <c r="A298" s="115">
        <f t="shared" si="40"/>
        <v>274</v>
      </c>
      <c r="B298" s="116"/>
      <c r="C298" s="31">
        <f t="shared" si="41"/>
        <v>50406</v>
      </c>
      <c r="D298" s="32">
        <f t="shared" si="43"/>
        <v>187767.29080437979</v>
      </c>
      <c r="E298" s="32">
        <f t="shared" si="37"/>
        <v>704.12734051642417</v>
      </c>
      <c r="F298" s="32">
        <f t="shared" si="38"/>
        <v>1829.2992086129793</v>
      </c>
      <c r="G298" s="32">
        <f t="shared" si="42"/>
        <v>185937.99159576683</v>
      </c>
      <c r="H298" s="32">
        <f t="shared" si="44"/>
        <v>380096.86605722387</v>
      </c>
      <c r="I298" s="33">
        <f t="shared" si="39"/>
        <v>314062.00840423297</v>
      </c>
      <c r="J298" s="10"/>
      <c r="K298" s="10"/>
      <c r="L298" s="10"/>
      <c r="M298" s="10"/>
      <c r="N298" s="10"/>
      <c r="O298" s="10"/>
      <c r="P298" s="10"/>
      <c r="Q298" s="10"/>
    </row>
    <row r="299" spans="1:17" x14ac:dyDescent="0.3">
      <c r="A299" s="115">
        <f t="shared" si="40"/>
        <v>275</v>
      </c>
      <c r="B299" s="116"/>
      <c r="C299" s="31">
        <f t="shared" si="41"/>
        <v>50437</v>
      </c>
      <c r="D299" s="32">
        <f t="shared" si="43"/>
        <v>185937.99159576683</v>
      </c>
      <c r="E299" s="32">
        <f t="shared" si="37"/>
        <v>697.26746848412563</v>
      </c>
      <c r="F299" s="32">
        <f t="shared" si="38"/>
        <v>1836.159080645278</v>
      </c>
      <c r="G299" s="32">
        <f t="shared" si="42"/>
        <v>184101.83251512155</v>
      </c>
      <c r="H299" s="32">
        <f t="shared" si="44"/>
        <v>380794.13352570799</v>
      </c>
      <c r="I299" s="33">
        <f t="shared" si="39"/>
        <v>315898.16748487827</v>
      </c>
      <c r="J299" s="10"/>
      <c r="K299" s="10"/>
      <c r="L299" s="10"/>
      <c r="M299" s="10"/>
      <c r="N299" s="10"/>
      <c r="O299" s="10"/>
      <c r="P299" s="10"/>
      <c r="Q299" s="10"/>
    </row>
    <row r="300" spans="1:17" x14ac:dyDescent="0.3">
      <c r="A300" s="115">
        <f t="shared" si="40"/>
        <v>276</v>
      </c>
      <c r="B300" s="116"/>
      <c r="C300" s="31">
        <f t="shared" si="41"/>
        <v>50465</v>
      </c>
      <c r="D300" s="32">
        <f t="shared" si="43"/>
        <v>184101.83251512155</v>
      </c>
      <c r="E300" s="32">
        <f t="shared" si="37"/>
        <v>690.38187193170575</v>
      </c>
      <c r="F300" s="32">
        <f t="shared" si="38"/>
        <v>1843.0446771976979</v>
      </c>
      <c r="G300" s="32">
        <f t="shared" si="42"/>
        <v>182258.78783792385</v>
      </c>
      <c r="H300" s="32">
        <f t="shared" si="44"/>
        <v>381484.51539763971</v>
      </c>
      <c r="I300" s="33">
        <f t="shared" si="39"/>
        <v>317741.21216207597</v>
      </c>
      <c r="J300" s="10"/>
      <c r="K300" s="10"/>
      <c r="L300" s="10"/>
      <c r="M300" s="10"/>
      <c r="N300" s="10"/>
      <c r="O300" s="10"/>
      <c r="P300" s="10"/>
      <c r="Q300" s="10"/>
    </row>
    <row r="301" spans="1:17" x14ac:dyDescent="0.3">
      <c r="A301" s="115">
        <f t="shared" si="40"/>
        <v>277</v>
      </c>
      <c r="B301" s="116"/>
      <c r="C301" s="31">
        <f t="shared" si="41"/>
        <v>50496</v>
      </c>
      <c r="D301" s="32">
        <f t="shared" si="43"/>
        <v>182258.78783792385</v>
      </c>
      <c r="E301" s="32">
        <f t="shared" si="37"/>
        <v>683.47045439221438</v>
      </c>
      <c r="F301" s="32">
        <f t="shared" si="38"/>
        <v>1849.9560947371892</v>
      </c>
      <c r="G301" s="32">
        <f t="shared" si="42"/>
        <v>180408.83174318666</v>
      </c>
      <c r="H301" s="32">
        <f t="shared" si="44"/>
        <v>382167.98585203191</v>
      </c>
      <c r="I301" s="33">
        <f t="shared" si="39"/>
        <v>319591.16825681314</v>
      </c>
      <c r="J301" s="10"/>
      <c r="K301" s="10"/>
      <c r="L301" s="10"/>
      <c r="M301" s="10"/>
      <c r="N301" s="10"/>
      <c r="O301" s="10"/>
      <c r="P301" s="10"/>
      <c r="Q301" s="10"/>
    </row>
    <row r="302" spans="1:17" x14ac:dyDescent="0.3">
      <c r="A302" s="115">
        <f t="shared" si="40"/>
        <v>278</v>
      </c>
      <c r="B302" s="116"/>
      <c r="C302" s="31">
        <f t="shared" si="41"/>
        <v>50526</v>
      </c>
      <c r="D302" s="32">
        <f t="shared" si="43"/>
        <v>180408.83174318666</v>
      </c>
      <c r="E302" s="32">
        <f t="shared" si="37"/>
        <v>676.53311903694998</v>
      </c>
      <c r="F302" s="32">
        <f t="shared" si="38"/>
        <v>1856.8934300924536</v>
      </c>
      <c r="G302" s="32">
        <f t="shared" si="42"/>
        <v>178551.9383130942</v>
      </c>
      <c r="H302" s="32">
        <f t="shared" si="44"/>
        <v>382844.51897106884</v>
      </c>
      <c r="I302" s="33">
        <f t="shared" si="39"/>
        <v>321448.06168690557</v>
      </c>
      <c r="J302" s="10"/>
      <c r="K302" s="10"/>
      <c r="L302" s="10"/>
      <c r="M302" s="10"/>
      <c r="N302" s="10"/>
      <c r="O302" s="10"/>
      <c r="P302" s="10"/>
      <c r="Q302" s="10"/>
    </row>
    <row r="303" spans="1:17" x14ac:dyDescent="0.3">
      <c r="A303" s="115">
        <f t="shared" si="40"/>
        <v>279</v>
      </c>
      <c r="B303" s="116"/>
      <c r="C303" s="31">
        <f t="shared" si="41"/>
        <v>50557</v>
      </c>
      <c r="D303" s="32">
        <f t="shared" si="43"/>
        <v>178551.9383130942</v>
      </c>
      <c r="E303" s="32">
        <f t="shared" si="37"/>
        <v>669.56976867410322</v>
      </c>
      <c r="F303" s="32">
        <f t="shared" si="38"/>
        <v>1863.8567804553004</v>
      </c>
      <c r="G303" s="32">
        <f t="shared" si="42"/>
        <v>176688.0815326389</v>
      </c>
      <c r="H303" s="32">
        <f t="shared" si="44"/>
        <v>383514.08873974293</v>
      </c>
      <c r="I303" s="33">
        <f t="shared" si="39"/>
        <v>323311.91846736084</v>
      </c>
      <c r="J303" s="10"/>
      <c r="K303" s="10"/>
      <c r="L303" s="10"/>
      <c r="M303" s="10"/>
      <c r="N303" s="10"/>
      <c r="O303" s="10"/>
      <c r="P303" s="10"/>
      <c r="Q303" s="10"/>
    </row>
    <row r="304" spans="1:17" x14ac:dyDescent="0.3">
      <c r="A304" s="115">
        <f t="shared" si="40"/>
        <v>280</v>
      </c>
      <c r="B304" s="116"/>
      <c r="C304" s="31">
        <f t="shared" si="41"/>
        <v>50587</v>
      </c>
      <c r="D304" s="32">
        <f t="shared" si="43"/>
        <v>176688.0815326389</v>
      </c>
      <c r="E304" s="32">
        <f t="shared" si="37"/>
        <v>662.58030574739587</v>
      </c>
      <c r="F304" s="32">
        <f t="shared" si="38"/>
        <v>1870.8462433820077</v>
      </c>
      <c r="G304" s="32">
        <f t="shared" si="42"/>
        <v>174817.2352892569</v>
      </c>
      <c r="H304" s="32">
        <f t="shared" si="44"/>
        <v>384176.66904549033</v>
      </c>
      <c r="I304" s="33">
        <f t="shared" si="39"/>
        <v>325182.76471074286</v>
      </c>
      <c r="J304" s="10"/>
      <c r="K304" s="10"/>
      <c r="L304" s="10"/>
      <c r="M304" s="10"/>
      <c r="N304" s="10"/>
      <c r="O304" s="10"/>
      <c r="P304" s="10"/>
      <c r="Q304" s="10"/>
    </row>
    <row r="305" spans="1:17" x14ac:dyDescent="0.3">
      <c r="A305" s="115">
        <f t="shared" si="40"/>
        <v>281</v>
      </c>
      <c r="B305" s="116"/>
      <c r="C305" s="31">
        <f t="shared" si="41"/>
        <v>50618</v>
      </c>
      <c r="D305" s="32">
        <f t="shared" si="43"/>
        <v>174817.2352892569</v>
      </c>
      <c r="E305" s="32">
        <f t="shared" si="37"/>
        <v>655.56463233471334</v>
      </c>
      <c r="F305" s="32">
        <f t="shared" si="38"/>
        <v>1877.8619167946904</v>
      </c>
      <c r="G305" s="32">
        <f t="shared" si="42"/>
        <v>172939.3733724622</v>
      </c>
      <c r="H305" s="32">
        <f t="shared" si="44"/>
        <v>384832.23367782502</v>
      </c>
      <c r="I305" s="33">
        <f t="shared" si="39"/>
        <v>327060.62662753754</v>
      </c>
      <c r="J305" s="10"/>
      <c r="K305" s="10"/>
      <c r="L305" s="10"/>
      <c r="M305" s="10"/>
      <c r="N305" s="10"/>
      <c r="O305" s="10"/>
      <c r="P305" s="10"/>
      <c r="Q305" s="10"/>
    </row>
    <row r="306" spans="1:17" x14ac:dyDescent="0.3">
      <c r="A306" s="115">
        <f t="shared" si="40"/>
        <v>282</v>
      </c>
      <c r="B306" s="116"/>
      <c r="C306" s="31">
        <f t="shared" si="41"/>
        <v>50649</v>
      </c>
      <c r="D306" s="32">
        <f t="shared" si="43"/>
        <v>172939.3733724622</v>
      </c>
      <c r="E306" s="32">
        <f t="shared" si="37"/>
        <v>648.52265014673321</v>
      </c>
      <c r="F306" s="32">
        <f t="shared" si="38"/>
        <v>1884.9038989826704</v>
      </c>
      <c r="G306" s="32">
        <f t="shared" si="42"/>
        <v>171054.46947347952</v>
      </c>
      <c r="H306" s="32">
        <f t="shared" si="44"/>
        <v>385480.75632797176</v>
      </c>
      <c r="I306" s="33">
        <f t="shared" si="39"/>
        <v>328945.53052652022</v>
      </c>
      <c r="J306" s="10"/>
      <c r="K306" s="10"/>
      <c r="L306" s="10"/>
      <c r="M306" s="10"/>
      <c r="N306" s="10"/>
      <c r="O306" s="10"/>
      <c r="P306" s="10"/>
      <c r="Q306" s="10"/>
    </row>
    <row r="307" spans="1:17" x14ac:dyDescent="0.3">
      <c r="A307" s="115">
        <f t="shared" si="40"/>
        <v>283</v>
      </c>
      <c r="B307" s="116"/>
      <c r="C307" s="31">
        <f t="shared" si="41"/>
        <v>50679</v>
      </c>
      <c r="D307" s="32">
        <f t="shared" si="43"/>
        <v>171054.46947347952</v>
      </c>
      <c r="E307" s="32">
        <f t="shared" si="37"/>
        <v>641.45426052554819</v>
      </c>
      <c r="F307" s="32">
        <f t="shared" si="38"/>
        <v>1891.9722886038553</v>
      </c>
      <c r="G307" s="32">
        <f t="shared" si="42"/>
        <v>169162.49718487565</v>
      </c>
      <c r="H307" s="32">
        <f t="shared" si="44"/>
        <v>386122.21058849728</v>
      </c>
      <c r="I307" s="33">
        <f t="shared" si="39"/>
        <v>330837.50281512405</v>
      </c>
      <c r="J307" s="10"/>
      <c r="K307" s="10"/>
      <c r="L307" s="10"/>
      <c r="M307" s="10"/>
      <c r="N307" s="10"/>
      <c r="O307" s="10"/>
      <c r="P307" s="10"/>
      <c r="Q307" s="10"/>
    </row>
    <row r="308" spans="1:17" x14ac:dyDescent="0.3">
      <c r="A308" s="115">
        <f t="shared" si="40"/>
        <v>284</v>
      </c>
      <c r="B308" s="116"/>
      <c r="C308" s="31">
        <f t="shared" si="41"/>
        <v>50710</v>
      </c>
      <c r="D308" s="32">
        <f t="shared" si="43"/>
        <v>169162.49718487565</v>
      </c>
      <c r="E308" s="32">
        <f t="shared" si="37"/>
        <v>634.35936444328365</v>
      </c>
      <c r="F308" s="32">
        <f t="shared" si="38"/>
        <v>1899.0671846861201</v>
      </c>
      <c r="G308" s="32">
        <f t="shared" si="42"/>
        <v>167263.43000018955</v>
      </c>
      <c r="H308" s="32">
        <f t="shared" si="44"/>
        <v>386756.56995294057</v>
      </c>
      <c r="I308" s="33">
        <f t="shared" si="39"/>
        <v>332736.56999981019</v>
      </c>
      <c r="J308" s="10"/>
      <c r="K308" s="10"/>
      <c r="L308" s="10"/>
      <c r="M308" s="10"/>
      <c r="N308" s="10"/>
      <c r="O308" s="10"/>
      <c r="P308" s="10"/>
      <c r="Q308" s="10"/>
    </row>
    <row r="309" spans="1:17" x14ac:dyDescent="0.3">
      <c r="A309" s="115">
        <f t="shared" si="40"/>
        <v>285</v>
      </c>
      <c r="B309" s="116"/>
      <c r="C309" s="31">
        <f t="shared" si="41"/>
        <v>50740</v>
      </c>
      <c r="D309" s="32">
        <f t="shared" si="43"/>
        <v>167263.43000018955</v>
      </c>
      <c r="E309" s="32">
        <f t="shared" si="37"/>
        <v>627.23786250071078</v>
      </c>
      <c r="F309" s="32">
        <f t="shared" si="38"/>
        <v>1906.1886866286927</v>
      </c>
      <c r="G309" s="32">
        <f t="shared" si="42"/>
        <v>165357.24131356087</v>
      </c>
      <c r="H309" s="32">
        <f t="shared" si="44"/>
        <v>387383.80781544128</v>
      </c>
      <c r="I309" s="33">
        <f t="shared" si="39"/>
        <v>334642.7586864389</v>
      </c>
      <c r="J309" s="10"/>
      <c r="K309" s="10"/>
      <c r="L309" s="10"/>
      <c r="M309" s="10"/>
      <c r="N309" s="10"/>
      <c r="O309" s="10"/>
      <c r="P309" s="10"/>
      <c r="Q309" s="10"/>
    </row>
    <row r="310" spans="1:17" x14ac:dyDescent="0.3">
      <c r="A310" s="115">
        <f t="shared" si="40"/>
        <v>286</v>
      </c>
      <c r="B310" s="116"/>
      <c r="C310" s="31">
        <f t="shared" si="41"/>
        <v>50771</v>
      </c>
      <c r="D310" s="32">
        <f t="shared" si="43"/>
        <v>165357.24131356087</v>
      </c>
      <c r="E310" s="32">
        <f t="shared" si="37"/>
        <v>620.08965492585321</v>
      </c>
      <c r="F310" s="32">
        <f t="shared" si="38"/>
        <v>1913.3368942035504</v>
      </c>
      <c r="G310" s="32">
        <f t="shared" si="42"/>
        <v>163443.90441935731</v>
      </c>
      <c r="H310" s="32">
        <f t="shared" si="44"/>
        <v>388003.89747036714</v>
      </c>
      <c r="I310" s="33">
        <f t="shared" si="39"/>
        <v>336556.09558064246</v>
      </c>
      <c r="J310" s="10"/>
      <c r="K310" s="10"/>
      <c r="L310" s="10"/>
      <c r="M310" s="10"/>
      <c r="N310" s="10"/>
      <c r="O310" s="10"/>
      <c r="P310" s="10"/>
      <c r="Q310" s="10"/>
    </row>
    <row r="311" spans="1:17" x14ac:dyDescent="0.3">
      <c r="A311" s="115">
        <f t="shared" si="40"/>
        <v>287</v>
      </c>
      <c r="B311" s="116"/>
      <c r="C311" s="31">
        <f t="shared" si="41"/>
        <v>50802</v>
      </c>
      <c r="D311" s="32">
        <f t="shared" si="43"/>
        <v>163443.90441935731</v>
      </c>
      <c r="E311" s="32">
        <f t="shared" si="37"/>
        <v>612.91464157258986</v>
      </c>
      <c r="F311" s="32">
        <f t="shared" si="38"/>
        <v>1920.5119075568136</v>
      </c>
      <c r="G311" s="32">
        <f t="shared" si="42"/>
        <v>161523.39251180048</v>
      </c>
      <c r="H311" s="32">
        <f t="shared" si="44"/>
        <v>388616.81211193971</v>
      </c>
      <c r="I311" s="33">
        <f t="shared" si="39"/>
        <v>338476.60748819925</v>
      </c>
      <c r="J311" s="10"/>
      <c r="K311" s="10"/>
      <c r="L311" s="10"/>
      <c r="M311" s="10"/>
      <c r="N311" s="10"/>
      <c r="O311" s="10"/>
      <c r="P311" s="10"/>
      <c r="Q311" s="10"/>
    </row>
    <row r="312" spans="1:17" x14ac:dyDescent="0.3">
      <c r="A312" s="115">
        <f t="shared" si="40"/>
        <v>288</v>
      </c>
      <c r="B312" s="116"/>
      <c r="C312" s="31">
        <f t="shared" si="41"/>
        <v>50830</v>
      </c>
      <c r="D312" s="32">
        <f t="shared" si="43"/>
        <v>161523.39251180048</v>
      </c>
      <c r="E312" s="32">
        <f t="shared" si="37"/>
        <v>605.71272191925175</v>
      </c>
      <c r="F312" s="32">
        <f t="shared" si="38"/>
        <v>1927.713827210152</v>
      </c>
      <c r="G312" s="32">
        <f t="shared" si="42"/>
        <v>159595.67868459033</v>
      </c>
      <c r="H312" s="32">
        <f t="shared" si="44"/>
        <v>389222.52483385894</v>
      </c>
      <c r="I312" s="33">
        <f t="shared" si="39"/>
        <v>340404.32131540938</v>
      </c>
      <c r="J312" s="10"/>
      <c r="K312" s="10"/>
      <c r="L312" s="10"/>
      <c r="M312" s="10"/>
      <c r="N312" s="10"/>
      <c r="O312" s="10"/>
      <c r="P312" s="10"/>
      <c r="Q312" s="10"/>
    </row>
    <row r="313" spans="1:17" x14ac:dyDescent="0.3">
      <c r="A313" s="115">
        <f t="shared" si="40"/>
        <v>289</v>
      </c>
      <c r="B313" s="116"/>
      <c r="C313" s="31">
        <f t="shared" si="41"/>
        <v>50861</v>
      </c>
      <c r="D313" s="32">
        <f t="shared" si="43"/>
        <v>159595.67868459033</v>
      </c>
      <c r="E313" s="32">
        <f t="shared" si="37"/>
        <v>598.48379506721369</v>
      </c>
      <c r="F313" s="32">
        <f t="shared" si="38"/>
        <v>1934.94275406219</v>
      </c>
      <c r="G313" s="32">
        <f t="shared" si="42"/>
        <v>157660.73593052814</v>
      </c>
      <c r="H313" s="32">
        <f t="shared" si="44"/>
        <v>389821.00862892618</v>
      </c>
      <c r="I313" s="33">
        <f t="shared" si="39"/>
        <v>342339.26406947157</v>
      </c>
      <c r="J313" s="10"/>
      <c r="K313" s="10"/>
      <c r="L313" s="10"/>
      <c r="M313" s="10"/>
      <c r="N313" s="10"/>
      <c r="O313" s="10"/>
      <c r="P313" s="10"/>
      <c r="Q313" s="10"/>
    </row>
    <row r="314" spans="1:17" x14ac:dyDescent="0.3">
      <c r="A314" s="115">
        <f t="shared" si="40"/>
        <v>290</v>
      </c>
      <c r="B314" s="116"/>
      <c r="C314" s="31">
        <f t="shared" si="41"/>
        <v>50891</v>
      </c>
      <c r="D314" s="32">
        <f t="shared" si="43"/>
        <v>157660.73593052814</v>
      </c>
      <c r="E314" s="32">
        <f t="shared" si="37"/>
        <v>591.22775973948046</v>
      </c>
      <c r="F314" s="32">
        <f t="shared" si="38"/>
        <v>1942.1987893899231</v>
      </c>
      <c r="G314" s="32">
        <f t="shared" si="42"/>
        <v>155718.53714113822</v>
      </c>
      <c r="H314" s="32">
        <f t="shared" si="44"/>
        <v>390412.23638866568</v>
      </c>
      <c r="I314" s="33">
        <f t="shared" si="39"/>
        <v>344281.46285886149</v>
      </c>
      <c r="J314" s="10"/>
      <c r="K314" s="10"/>
      <c r="L314" s="10"/>
      <c r="M314" s="10"/>
      <c r="N314" s="10"/>
      <c r="O314" s="10"/>
      <c r="P314" s="10"/>
      <c r="Q314" s="10"/>
    </row>
    <row r="315" spans="1:17" x14ac:dyDescent="0.3">
      <c r="A315" s="115">
        <f t="shared" si="40"/>
        <v>291</v>
      </c>
      <c r="B315" s="116"/>
      <c r="C315" s="31">
        <f t="shared" si="41"/>
        <v>50922</v>
      </c>
      <c r="D315" s="32">
        <f t="shared" si="43"/>
        <v>155718.53714113822</v>
      </c>
      <c r="E315" s="32">
        <f t="shared" si="37"/>
        <v>583.94451427926833</v>
      </c>
      <c r="F315" s="32">
        <f t="shared" si="38"/>
        <v>1949.4820348501353</v>
      </c>
      <c r="G315" s="32">
        <f t="shared" si="42"/>
        <v>153769.05510628808</v>
      </c>
      <c r="H315" s="32">
        <f t="shared" si="44"/>
        <v>390996.18090294494</v>
      </c>
      <c r="I315" s="33">
        <f t="shared" si="39"/>
        <v>346230.9448937116</v>
      </c>
      <c r="J315" s="10"/>
      <c r="K315" s="10"/>
      <c r="L315" s="10"/>
      <c r="M315" s="10"/>
      <c r="N315" s="10"/>
      <c r="O315" s="10"/>
      <c r="P315" s="10"/>
      <c r="Q315" s="10"/>
    </row>
    <row r="316" spans="1:17" x14ac:dyDescent="0.3">
      <c r="A316" s="115">
        <f t="shared" si="40"/>
        <v>292</v>
      </c>
      <c r="B316" s="116"/>
      <c r="C316" s="31">
        <f t="shared" si="41"/>
        <v>50952</v>
      </c>
      <c r="D316" s="32">
        <f t="shared" si="43"/>
        <v>153769.05510628808</v>
      </c>
      <c r="E316" s="32">
        <f t="shared" si="37"/>
        <v>576.63395664858024</v>
      </c>
      <c r="F316" s="32">
        <f t="shared" si="38"/>
        <v>1956.7925924808233</v>
      </c>
      <c r="G316" s="32">
        <f t="shared" si="42"/>
        <v>151812.26251380725</v>
      </c>
      <c r="H316" s="32">
        <f t="shared" si="44"/>
        <v>391572.81485959352</v>
      </c>
      <c r="I316" s="33">
        <f t="shared" si="39"/>
        <v>348187.73748619243</v>
      </c>
      <c r="J316" s="10"/>
      <c r="K316" s="10"/>
      <c r="L316" s="10"/>
      <c r="M316" s="10"/>
      <c r="N316" s="10"/>
      <c r="O316" s="10"/>
      <c r="P316" s="10"/>
      <c r="Q316" s="10"/>
    </row>
    <row r="317" spans="1:17" x14ac:dyDescent="0.3">
      <c r="A317" s="115">
        <f t="shared" si="40"/>
        <v>293</v>
      </c>
      <c r="B317" s="116"/>
      <c r="C317" s="31">
        <f t="shared" si="41"/>
        <v>50983</v>
      </c>
      <c r="D317" s="32">
        <f t="shared" si="43"/>
        <v>151812.26251380725</v>
      </c>
      <c r="E317" s="32">
        <f t="shared" si="37"/>
        <v>569.29598442677718</v>
      </c>
      <c r="F317" s="32">
        <f t="shared" si="38"/>
        <v>1964.1305647026265</v>
      </c>
      <c r="G317" s="32">
        <f t="shared" si="42"/>
        <v>149848.13194910463</v>
      </c>
      <c r="H317" s="32">
        <f t="shared" si="44"/>
        <v>392142.11084402032</v>
      </c>
      <c r="I317" s="33">
        <f t="shared" si="39"/>
        <v>350151.86805089505</v>
      </c>
      <c r="J317" s="10"/>
      <c r="K317" s="10"/>
      <c r="L317" s="10"/>
      <c r="M317" s="10"/>
      <c r="N317" s="10"/>
      <c r="O317" s="10"/>
      <c r="P317" s="10"/>
      <c r="Q317" s="10"/>
    </row>
    <row r="318" spans="1:17" x14ac:dyDescent="0.3">
      <c r="A318" s="115">
        <f t="shared" si="40"/>
        <v>294</v>
      </c>
      <c r="B318" s="116"/>
      <c r="C318" s="31">
        <f t="shared" si="41"/>
        <v>51014</v>
      </c>
      <c r="D318" s="32">
        <f t="shared" si="43"/>
        <v>149848.13194910463</v>
      </c>
      <c r="E318" s="32">
        <f t="shared" si="37"/>
        <v>561.93049480914237</v>
      </c>
      <c r="F318" s="32">
        <f t="shared" si="38"/>
        <v>1971.4960543202612</v>
      </c>
      <c r="G318" s="32">
        <f t="shared" si="42"/>
        <v>147876.63589478438</v>
      </c>
      <c r="H318" s="32">
        <f t="shared" si="44"/>
        <v>392704.04133882944</v>
      </c>
      <c r="I318" s="33">
        <f t="shared" si="39"/>
        <v>352123.3641052153</v>
      </c>
      <c r="J318" s="10"/>
      <c r="K318" s="10"/>
      <c r="L318" s="10"/>
      <c r="M318" s="10"/>
      <c r="N318" s="10"/>
      <c r="O318" s="10"/>
      <c r="P318" s="10"/>
      <c r="Q318" s="10"/>
    </row>
    <row r="319" spans="1:17" x14ac:dyDescent="0.3">
      <c r="A319" s="115">
        <f t="shared" si="40"/>
        <v>295</v>
      </c>
      <c r="B319" s="116"/>
      <c r="C319" s="31">
        <f t="shared" si="41"/>
        <v>51044</v>
      </c>
      <c r="D319" s="32">
        <f t="shared" si="43"/>
        <v>147876.63589478438</v>
      </c>
      <c r="E319" s="32">
        <f t="shared" si="37"/>
        <v>554.53738460544139</v>
      </c>
      <c r="F319" s="32">
        <f t="shared" si="38"/>
        <v>1978.8891645239623</v>
      </c>
      <c r="G319" s="32">
        <f t="shared" si="42"/>
        <v>145897.74673026043</v>
      </c>
      <c r="H319" s="32">
        <f t="shared" si="44"/>
        <v>393258.57872343488</v>
      </c>
      <c r="I319" s="33">
        <f t="shared" si="39"/>
        <v>354102.25326973927</v>
      </c>
      <c r="J319" s="10"/>
      <c r="K319" s="10"/>
      <c r="L319" s="10"/>
      <c r="M319" s="10"/>
      <c r="N319" s="10"/>
      <c r="O319" s="10"/>
      <c r="P319" s="10"/>
      <c r="Q319" s="10"/>
    </row>
    <row r="320" spans="1:17" x14ac:dyDescent="0.3">
      <c r="A320" s="115">
        <f t="shared" si="40"/>
        <v>296</v>
      </c>
      <c r="B320" s="116"/>
      <c r="C320" s="31">
        <f t="shared" si="41"/>
        <v>51075</v>
      </c>
      <c r="D320" s="32">
        <f t="shared" si="43"/>
        <v>145897.74673026043</v>
      </c>
      <c r="E320" s="32">
        <f t="shared" si="37"/>
        <v>547.11655023847663</v>
      </c>
      <c r="F320" s="32">
        <f t="shared" si="38"/>
        <v>1986.3099988909271</v>
      </c>
      <c r="G320" s="32">
        <f t="shared" si="42"/>
        <v>143911.4367313695</v>
      </c>
      <c r="H320" s="32">
        <f t="shared" si="44"/>
        <v>393805.69527367334</v>
      </c>
      <c r="I320" s="33">
        <f t="shared" si="39"/>
        <v>356088.56326863018</v>
      </c>
      <c r="J320" s="10"/>
      <c r="K320" s="10"/>
      <c r="L320" s="10"/>
      <c r="M320" s="10"/>
      <c r="N320" s="10"/>
      <c r="O320" s="10"/>
      <c r="P320" s="10"/>
      <c r="Q320" s="10"/>
    </row>
    <row r="321" spans="1:17" x14ac:dyDescent="0.3">
      <c r="A321" s="115">
        <f t="shared" si="40"/>
        <v>297</v>
      </c>
      <c r="B321" s="116"/>
      <c r="C321" s="31">
        <f t="shared" si="41"/>
        <v>51105</v>
      </c>
      <c r="D321" s="32">
        <f t="shared" si="43"/>
        <v>143911.4367313695</v>
      </c>
      <c r="E321" s="32">
        <f t="shared" si="37"/>
        <v>539.66788774263557</v>
      </c>
      <c r="F321" s="32">
        <f t="shared" si="38"/>
        <v>1993.7586613867679</v>
      </c>
      <c r="G321" s="32">
        <f t="shared" si="42"/>
        <v>141917.67806998274</v>
      </c>
      <c r="H321" s="32">
        <f t="shared" si="44"/>
        <v>394345.36316141597</v>
      </c>
      <c r="I321" s="33">
        <f t="shared" si="39"/>
        <v>358082.32193001697</v>
      </c>
      <c r="J321" s="10"/>
      <c r="K321" s="10"/>
      <c r="L321" s="10"/>
      <c r="M321" s="10"/>
      <c r="N321" s="10"/>
      <c r="O321" s="10"/>
      <c r="P321" s="10"/>
      <c r="Q321" s="10"/>
    </row>
    <row r="322" spans="1:17" x14ac:dyDescent="0.3">
      <c r="A322" s="115">
        <f t="shared" si="40"/>
        <v>298</v>
      </c>
      <c r="B322" s="116"/>
      <c r="C322" s="31">
        <f t="shared" si="41"/>
        <v>51136</v>
      </c>
      <c r="D322" s="32">
        <f t="shared" si="43"/>
        <v>141917.67806998274</v>
      </c>
      <c r="E322" s="32">
        <f t="shared" si="37"/>
        <v>532.1912927624353</v>
      </c>
      <c r="F322" s="32">
        <f t="shared" si="38"/>
        <v>2001.2352563669683</v>
      </c>
      <c r="G322" s="32">
        <f t="shared" si="42"/>
        <v>139916.44281361578</v>
      </c>
      <c r="H322" s="32">
        <f t="shared" si="44"/>
        <v>394877.55445417837</v>
      </c>
      <c r="I322" s="33">
        <f t="shared" si="39"/>
        <v>360083.55718638393</v>
      </c>
      <c r="J322" s="10"/>
      <c r="K322" s="10"/>
      <c r="L322" s="10"/>
      <c r="M322" s="10"/>
      <c r="N322" s="10"/>
      <c r="O322" s="10"/>
      <c r="P322" s="10"/>
      <c r="Q322" s="10"/>
    </row>
    <row r="323" spans="1:17" x14ac:dyDescent="0.3">
      <c r="A323" s="115">
        <f t="shared" si="40"/>
        <v>299</v>
      </c>
      <c r="B323" s="116"/>
      <c r="C323" s="31">
        <f t="shared" si="41"/>
        <v>51167</v>
      </c>
      <c r="D323" s="32">
        <f t="shared" si="43"/>
        <v>139916.44281361578</v>
      </c>
      <c r="E323" s="32">
        <f t="shared" si="37"/>
        <v>524.68666055105916</v>
      </c>
      <c r="F323" s="32">
        <f t="shared" si="38"/>
        <v>2008.7398885783446</v>
      </c>
      <c r="G323" s="32">
        <f t="shared" si="42"/>
        <v>137907.70292503745</v>
      </c>
      <c r="H323" s="32">
        <f t="shared" si="44"/>
        <v>395402.24111472943</v>
      </c>
      <c r="I323" s="33">
        <f t="shared" si="39"/>
        <v>362092.29707496229</v>
      </c>
      <c r="J323" s="10"/>
      <c r="K323" s="10"/>
      <c r="L323" s="10"/>
      <c r="M323" s="10"/>
      <c r="N323" s="10"/>
      <c r="O323" s="10"/>
      <c r="P323" s="10"/>
      <c r="Q323" s="10"/>
    </row>
    <row r="324" spans="1:17" x14ac:dyDescent="0.3">
      <c r="A324" s="115">
        <f t="shared" si="40"/>
        <v>300</v>
      </c>
      <c r="B324" s="116"/>
      <c r="C324" s="31">
        <f t="shared" si="41"/>
        <v>51196</v>
      </c>
      <c r="D324" s="32">
        <f t="shared" si="43"/>
        <v>137907.70292503745</v>
      </c>
      <c r="E324" s="32">
        <f t="shared" si="37"/>
        <v>517.15388596889045</v>
      </c>
      <c r="F324" s="32">
        <f t="shared" si="38"/>
        <v>2016.2726631605133</v>
      </c>
      <c r="G324" s="32">
        <f t="shared" si="42"/>
        <v>135891.43026187693</v>
      </c>
      <c r="H324" s="32">
        <f t="shared" si="44"/>
        <v>395919.39500069834</v>
      </c>
      <c r="I324" s="33">
        <f t="shared" si="39"/>
        <v>364108.56973812281</v>
      </c>
      <c r="J324" s="10"/>
      <c r="K324" s="10"/>
      <c r="L324" s="10"/>
      <c r="M324" s="10"/>
      <c r="N324" s="10"/>
      <c r="O324" s="10"/>
      <c r="P324" s="10"/>
      <c r="Q324" s="10"/>
    </row>
    <row r="325" spans="1:17" x14ac:dyDescent="0.3">
      <c r="A325" s="115">
        <f t="shared" si="40"/>
        <v>301</v>
      </c>
      <c r="B325" s="116"/>
      <c r="C325" s="31">
        <f t="shared" si="41"/>
        <v>51227</v>
      </c>
      <c r="D325" s="32">
        <f t="shared" si="43"/>
        <v>135891.43026187693</v>
      </c>
      <c r="E325" s="32">
        <f t="shared" si="37"/>
        <v>509.59286348203847</v>
      </c>
      <c r="F325" s="32">
        <f t="shared" si="38"/>
        <v>2023.8336856473652</v>
      </c>
      <c r="G325" s="32">
        <f t="shared" si="42"/>
        <v>133867.59657622955</v>
      </c>
      <c r="H325" s="32">
        <f t="shared" si="44"/>
        <v>396428.98786418035</v>
      </c>
      <c r="I325" s="33">
        <f t="shared" si="39"/>
        <v>366132.40342377016</v>
      </c>
      <c r="J325" s="10"/>
      <c r="K325" s="10"/>
      <c r="L325" s="10"/>
      <c r="M325" s="10"/>
      <c r="N325" s="10"/>
      <c r="O325" s="10"/>
      <c r="P325" s="10"/>
      <c r="Q325" s="10"/>
    </row>
    <row r="326" spans="1:17" x14ac:dyDescent="0.3">
      <c r="A326" s="115">
        <f t="shared" si="40"/>
        <v>302</v>
      </c>
      <c r="B326" s="116"/>
      <c r="C326" s="31">
        <f t="shared" si="41"/>
        <v>51257</v>
      </c>
      <c r="D326" s="32">
        <f t="shared" si="43"/>
        <v>133867.59657622955</v>
      </c>
      <c r="E326" s="32">
        <f t="shared" si="37"/>
        <v>502.0034871608608</v>
      </c>
      <c r="F326" s="32">
        <f t="shared" si="38"/>
        <v>2031.4230619685427</v>
      </c>
      <c r="G326" s="32">
        <f t="shared" si="42"/>
        <v>131836.173514261</v>
      </c>
      <c r="H326" s="32">
        <f t="shared" si="44"/>
        <v>396930.99135134119</v>
      </c>
      <c r="I326" s="33">
        <f t="shared" si="39"/>
        <v>368163.82648573868</v>
      </c>
      <c r="J326" s="10"/>
      <c r="K326" s="10"/>
      <c r="L326" s="10"/>
      <c r="M326" s="10"/>
      <c r="N326" s="10"/>
      <c r="O326" s="10"/>
      <c r="P326" s="10"/>
      <c r="Q326" s="10"/>
    </row>
    <row r="327" spans="1:17" x14ac:dyDescent="0.3">
      <c r="A327" s="115">
        <f t="shared" si="40"/>
        <v>303</v>
      </c>
      <c r="B327" s="116"/>
      <c r="C327" s="31">
        <f t="shared" si="41"/>
        <v>51288</v>
      </c>
      <c r="D327" s="32">
        <f t="shared" si="43"/>
        <v>131836.173514261</v>
      </c>
      <c r="E327" s="32">
        <f t="shared" si="37"/>
        <v>494.38565067847873</v>
      </c>
      <c r="F327" s="32">
        <f t="shared" si="38"/>
        <v>2039.0408984509249</v>
      </c>
      <c r="G327" s="32">
        <f t="shared" si="42"/>
        <v>129797.13261581007</v>
      </c>
      <c r="H327" s="32">
        <f t="shared" si="44"/>
        <v>397425.37700201967</v>
      </c>
      <c r="I327" s="33">
        <f t="shared" si="39"/>
        <v>370202.86738418962</v>
      </c>
      <c r="J327" s="10"/>
      <c r="K327" s="10"/>
      <c r="L327" s="10"/>
      <c r="M327" s="10"/>
      <c r="N327" s="10"/>
      <c r="O327" s="10"/>
      <c r="P327" s="10"/>
      <c r="Q327" s="10"/>
    </row>
    <row r="328" spans="1:17" x14ac:dyDescent="0.3">
      <c r="A328" s="115">
        <f t="shared" si="40"/>
        <v>304</v>
      </c>
      <c r="B328" s="116"/>
      <c r="C328" s="31">
        <f t="shared" si="41"/>
        <v>51318</v>
      </c>
      <c r="D328" s="32">
        <f t="shared" si="43"/>
        <v>129797.13261581007</v>
      </c>
      <c r="E328" s="32">
        <f t="shared" si="37"/>
        <v>486.73924730928775</v>
      </c>
      <c r="F328" s="32">
        <f t="shared" si="38"/>
        <v>2046.6873018201159</v>
      </c>
      <c r="G328" s="32">
        <f t="shared" si="42"/>
        <v>127750.44531398996</v>
      </c>
      <c r="H328" s="32">
        <f t="shared" si="44"/>
        <v>397912.11624932894</v>
      </c>
      <c r="I328" s="33">
        <f t="shared" si="39"/>
        <v>372249.55468600977</v>
      </c>
      <c r="J328" s="10"/>
      <c r="K328" s="10"/>
      <c r="L328" s="10"/>
      <c r="M328" s="10"/>
      <c r="N328" s="10"/>
      <c r="O328" s="10"/>
      <c r="P328" s="10"/>
      <c r="Q328" s="10"/>
    </row>
    <row r="329" spans="1:17" x14ac:dyDescent="0.3">
      <c r="A329" s="115">
        <f t="shared" si="40"/>
        <v>305</v>
      </c>
      <c r="B329" s="116"/>
      <c r="C329" s="31">
        <f t="shared" si="41"/>
        <v>51349</v>
      </c>
      <c r="D329" s="32">
        <f t="shared" si="43"/>
        <v>127750.44531398996</v>
      </c>
      <c r="E329" s="32">
        <f t="shared" si="37"/>
        <v>479.06416992746233</v>
      </c>
      <c r="F329" s="32">
        <f t="shared" si="38"/>
        <v>2054.3623792019412</v>
      </c>
      <c r="G329" s="32">
        <f t="shared" si="42"/>
        <v>125696.08293478802</v>
      </c>
      <c r="H329" s="32">
        <f t="shared" si="44"/>
        <v>398391.18041925639</v>
      </c>
      <c r="I329" s="33">
        <f t="shared" si="39"/>
        <v>374303.91706521169</v>
      </c>
      <c r="J329" s="10"/>
      <c r="K329" s="10"/>
      <c r="L329" s="10"/>
      <c r="M329" s="10"/>
      <c r="N329" s="10"/>
      <c r="O329" s="10"/>
      <c r="P329" s="10"/>
      <c r="Q329" s="10"/>
    </row>
    <row r="330" spans="1:17" x14ac:dyDescent="0.3">
      <c r="A330" s="115">
        <f t="shared" si="40"/>
        <v>306</v>
      </c>
      <c r="B330" s="116"/>
      <c r="C330" s="31">
        <f t="shared" si="41"/>
        <v>51380</v>
      </c>
      <c r="D330" s="32">
        <f t="shared" si="43"/>
        <v>125696.08293478802</v>
      </c>
      <c r="E330" s="32">
        <f t="shared" si="37"/>
        <v>471.36031100545506</v>
      </c>
      <c r="F330" s="32">
        <f t="shared" si="38"/>
        <v>2062.0662381239486</v>
      </c>
      <c r="G330" s="32">
        <f t="shared" si="42"/>
        <v>123634.01669666407</v>
      </c>
      <c r="H330" s="32">
        <f t="shared" si="44"/>
        <v>398862.54073026183</v>
      </c>
      <c r="I330" s="33">
        <f t="shared" si="39"/>
        <v>376365.98330333561</v>
      </c>
      <c r="J330" s="10"/>
      <c r="K330" s="10"/>
      <c r="L330" s="10"/>
      <c r="M330" s="10"/>
      <c r="N330" s="10"/>
      <c r="O330" s="10"/>
      <c r="P330" s="10"/>
      <c r="Q330" s="10"/>
    </row>
    <row r="331" spans="1:17" x14ac:dyDescent="0.3">
      <c r="A331" s="115">
        <f t="shared" si="40"/>
        <v>307</v>
      </c>
      <c r="B331" s="116"/>
      <c r="C331" s="31">
        <f t="shared" si="41"/>
        <v>51410</v>
      </c>
      <c r="D331" s="32">
        <f t="shared" si="43"/>
        <v>123634.01669666407</v>
      </c>
      <c r="E331" s="32">
        <f t="shared" si="37"/>
        <v>463.62756261249024</v>
      </c>
      <c r="F331" s="32">
        <f t="shared" si="38"/>
        <v>2069.7989865169134</v>
      </c>
      <c r="G331" s="32">
        <f t="shared" si="42"/>
        <v>121564.21771014716</v>
      </c>
      <c r="H331" s="32">
        <f t="shared" si="44"/>
        <v>399326.1682928743</v>
      </c>
      <c r="I331" s="33">
        <f t="shared" si="39"/>
        <v>378435.7822898525</v>
      </c>
      <c r="J331" s="10"/>
      <c r="K331" s="10"/>
      <c r="L331" s="10"/>
      <c r="M331" s="10"/>
      <c r="N331" s="10"/>
      <c r="O331" s="10"/>
      <c r="P331" s="10"/>
      <c r="Q331" s="10"/>
    </row>
    <row r="332" spans="1:17" x14ac:dyDescent="0.3">
      <c r="A332" s="115">
        <f t="shared" si="40"/>
        <v>308</v>
      </c>
      <c r="B332" s="116"/>
      <c r="C332" s="31">
        <f t="shared" si="41"/>
        <v>51441</v>
      </c>
      <c r="D332" s="32">
        <f t="shared" si="43"/>
        <v>121564.21771014716</v>
      </c>
      <c r="E332" s="32">
        <f t="shared" si="37"/>
        <v>455.86581641305185</v>
      </c>
      <c r="F332" s="32">
        <f t="shared" si="38"/>
        <v>2077.5607327163516</v>
      </c>
      <c r="G332" s="32">
        <f t="shared" si="42"/>
        <v>119486.65697743082</v>
      </c>
      <c r="H332" s="32">
        <f t="shared" si="44"/>
        <v>399782.03410928737</v>
      </c>
      <c r="I332" s="33">
        <f t="shared" si="39"/>
        <v>380513.34302256885</v>
      </c>
      <c r="J332" s="10"/>
      <c r="K332" s="10"/>
      <c r="L332" s="10"/>
      <c r="M332" s="10"/>
      <c r="N332" s="10"/>
      <c r="O332" s="10"/>
      <c r="P332" s="10"/>
      <c r="Q332" s="10"/>
    </row>
    <row r="333" spans="1:17" x14ac:dyDescent="0.3">
      <c r="A333" s="115">
        <f t="shared" si="40"/>
        <v>309</v>
      </c>
      <c r="B333" s="116"/>
      <c r="C333" s="31">
        <f t="shared" si="41"/>
        <v>51471</v>
      </c>
      <c r="D333" s="32">
        <f t="shared" si="43"/>
        <v>119486.65697743082</v>
      </c>
      <c r="E333" s="32">
        <f t="shared" si="37"/>
        <v>448.07496366536554</v>
      </c>
      <c r="F333" s="32">
        <f t="shared" si="38"/>
        <v>2085.3515854640382</v>
      </c>
      <c r="G333" s="32">
        <f t="shared" si="42"/>
        <v>117401.30539196677</v>
      </c>
      <c r="H333" s="32">
        <f t="shared" si="44"/>
        <v>400230.10907295276</v>
      </c>
      <c r="I333" s="33">
        <f t="shared" si="39"/>
        <v>382598.69460803288</v>
      </c>
      <c r="J333" s="10"/>
      <c r="K333" s="10"/>
      <c r="L333" s="10"/>
      <c r="M333" s="10"/>
      <c r="N333" s="10"/>
      <c r="O333" s="10"/>
      <c r="P333" s="10"/>
      <c r="Q333" s="10"/>
    </row>
    <row r="334" spans="1:17" x14ac:dyDescent="0.3">
      <c r="A334" s="115">
        <f t="shared" si="40"/>
        <v>310</v>
      </c>
      <c r="B334" s="116"/>
      <c r="C334" s="31">
        <f t="shared" si="41"/>
        <v>51502</v>
      </c>
      <c r="D334" s="32">
        <f t="shared" si="43"/>
        <v>117401.30539196677</v>
      </c>
      <c r="E334" s="32">
        <f t="shared" si="37"/>
        <v>440.25489521987538</v>
      </c>
      <c r="F334" s="32">
        <f t="shared" si="38"/>
        <v>2093.1716539095282</v>
      </c>
      <c r="G334" s="32">
        <f t="shared" si="42"/>
        <v>115308.13373805725</v>
      </c>
      <c r="H334" s="32">
        <f t="shared" si="44"/>
        <v>400670.36396817263</v>
      </c>
      <c r="I334" s="33">
        <f t="shared" si="39"/>
        <v>384691.86626194243</v>
      </c>
      <c r="J334" s="10"/>
      <c r="K334" s="10"/>
      <c r="L334" s="10"/>
      <c r="M334" s="10"/>
      <c r="N334" s="10"/>
      <c r="O334" s="10"/>
      <c r="P334" s="10"/>
      <c r="Q334" s="10"/>
    </row>
    <row r="335" spans="1:17" x14ac:dyDescent="0.3">
      <c r="A335" s="115">
        <f t="shared" si="40"/>
        <v>311</v>
      </c>
      <c r="B335" s="116"/>
      <c r="C335" s="31">
        <f t="shared" si="41"/>
        <v>51533</v>
      </c>
      <c r="D335" s="32">
        <f t="shared" si="43"/>
        <v>115308.13373805725</v>
      </c>
      <c r="E335" s="32">
        <f t="shared" ref="E335:E385" si="45">IF(D335,($E$6/12)*D335,"")</f>
        <v>432.4055015177147</v>
      </c>
      <c r="F335" s="32">
        <f t="shared" si="38"/>
        <v>2101.021047611689</v>
      </c>
      <c r="G335" s="32">
        <f t="shared" si="42"/>
        <v>113207.11269044556</v>
      </c>
      <c r="H335" s="32">
        <f t="shared" si="44"/>
        <v>401102.76946969033</v>
      </c>
      <c r="I335" s="33">
        <f t="shared" si="39"/>
        <v>386792.88730955409</v>
      </c>
      <c r="J335" s="10"/>
      <c r="K335" s="10"/>
      <c r="L335" s="10"/>
      <c r="M335" s="10"/>
      <c r="N335" s="10"/>
      <c r="O335" s="10"/>
      <c r="P335" s="10"/>
      <c r="Q335" s="10"/>
    </row>
    <row r="336" spans="1:17" x14ac:dyDescent="0.3">
      <c r="A336" s="115">
        <f t="shared" si="40"/>
        <v>312</v>
      </c>
      <c r="B336" s="116"/>
      <c r="C336" s="31">
        <f t="shared" si="41"/>
        <v>51561</v>
      </c>
      <c r="D336" s="32">
        <f t="shared" si="43"/>
        <v>113207.11269044556</v>
      </c>
      <c r="E336" s="32">
        <f t="shared" si="45"/>
        <v>424.52667258917086</v>
      </c>
      <c r="F336" s="32">
        <f t="shared" ref="F336:F385" si="46">IF(D336,($E$10-E336)*(E336&gt;0),"")</f>
        <v>2108.899876540233</v>
      </c>
      <c r="G336" s="32">
        <f t="shared" si="42"/>
        <v>111098.21281390532</v>
      </c>
      <c r="H336" s="32">
        <f t="shared" si="44"/>
        <v>401527.29614227952</v>
      </c>
      <c r="I336" s="33">
        <f t="shared" si="39"/>
        <v>388901.78718609433</v>
      </c>
      <c r="J336" s="10"/>
      <c r="K336" s="10"/>
      <c r="L336" s="10"/>
      <c r="M336" s="10"/>
      <c r="N336" s="10"/>
      <c r="O336" s="10"/>
      <c r="P336" s="10"/>
      <c r="Q336" s="10"/>
    </row>
    <row r="337" spans="1:17" x14ac:dyDescent="0.3">
      <c r="A337" s="115">
        <f t="shared" si="40"/>
        <v>313</v>
      </c>
      <c r="B337" s="116"/>
      <c r="C337" s="31">
        <f t="shared" si="41"/>
        <v>51592</v>
      </c>
      <c r="D337" s="32">
        <f t="shared" si="43"/>
        <v>111098.21281390532</v>
      </c>
      <c r="E337" s="32">
        <f t="shared" si="45"/>
        <v>416.61829805214495</v>
      </c>
      <c r="F337" s="32">
        <f t="shared" si="46"/>
        <v>2116.8082510772588</v>
      </c>
      <c r="G337" s="32">
        <f t="shared" si="42"/>
        <v>108981.40456282806</v>
      </c>
      <c r="H337" s="32">
        <f t="shared" si="44"/>
        <v>401943.91444033169</v>
      </c>
      <c r="I337" s="33">
        <f t="shared" si="39"/>
        <v>391018.59543717158</v>
      </c>
      <c r="J337" s="10"/>
      <c r="K337" s="10"/>
      <c r="L337" s="10"/>
      <c r="M337" s="10"/>
      <c r="N337" s="10"/>
      <c r="O337" s="10"/>
      <c r="P337" s="10"/>
      <c r="Q337" s="10"/>
    </row>
    <row r="338" spans="1:17" x14ac:dyDescent="0.3">
      <c r="A338" s="115">
        <f t="shared" si="40"/>
        <v>314</v>
      </c>
      <c r="B338" s="116"/>
      <c r="C338" s="31">
        <f t="shared" si="41"/>
        <v>51622</v>
      </c>
      <c r="D338" s="32">
        <f t="shared" si="43"/>
        <v>108981.40456282806</v>
      </c>
      <c r="E338" s="32">
        <f t="shared" si="45"/>
        <v>408.6802671106052</v>
      </c>
      <c r="F338" s="32">
        <f t="shared" si="46"/>
        <v>2124.7462820187984</v>
      </c>
      <c r="G338" s="32">
        <f t="shared" si="42"/>
        <v>106856.65828080926</v>
      </c>
      <c r="H338" s="32">
        <f t="shared" si="44"/>
        <v>402352.59470744227</v>
      </c>
      <c r="I338" s="33">
        <f t="shared" ref="I338:I386" si="47">IF(F338,F338+I337,"")</f>
        <v>393143.34171919036</v>
      </c>
      <c r="J338" s="10"/>
      <c r="K338" s="10"/>
      <c r="L338" s="10"/>
      <c r="M338" s="10"/>
      <c r="N338" s="10"/>
      <c r="O338" s="10"/>
      <c r="P338" s="10"/>
      <c r="Q338" s="10"/>
    </row>
    <row r="339" spans="1:17" x14ac:dyDescent="0.3">
      <c r="A339" s="115">
        <f t="shared" si="40"/>
        <v>315</v>
      </c>
      <c r="B339" s="116"/>
      <c r="C339" s="31">
        <f t="shared" si="41"/>
        <v>51653</v>
      </c>
      <c r="D339" s="32">
        <f t="shared" si="43"/>
        <v>106856.65828080926</v>
      </c>
      <c r="E339" s="32">
        <f t="shared" si="45"/>
        <v>400.71246855303474</v>
      </c>
      <c r="F339" s="32">
        <f t="shared" si="46"/>
        <v>2132.7140805763688</v>
      </c>
      <c r="G339" s="32">
        <f t="shared" si="42"/>
        <v>104723.9442002329</v>
      </c>
      <c r="H339" s="32">
        <f t="shared" si="44"/>
        <v>402753.30717599532</v>
      </c>
      <c r="I339" s="33">
        <f t="shared" si="47"/>
        <v>395276.05579976673</v>
      </c>
      <c r="J339" s="10"/>
      <c r="K339" s="10"/>
      <c r="L339" s="10"/>
      <c r="M339" s="10"/>
      <c r="N339" s="10"/>
      <c r="O339" s="10"/>
      <c r="P339" s="10"/>
      <c r="Q339" s="10"/>
    </row>
    <row r="340" spans="1:17" x14ac:dyDescent="0.3">
      <c r="A340" s="115">
        <f t="shared" si="40"/>
        <v>316</v>
      </c>
      <c r="B340" s="116"/>
      <c r="C340" s="31">
        <f t="shared" si="41"/>
        <v>51683</v>
      </c>
      <c r="D340" s="32">
        <f t="shared" si="43"/>
        <v>104723.9442002329</v>
      </c>
      <c r="E340" s="32">
        <f t="shared" si="45"/>
        <v>392.71479075087336</v>
      </c>
      <c r="F340" s="32">
        <f t="shared" si="46"/>
        <v>2140.7117583785302</v>
      </c>
      <c r="G340" s="32">
        <f t="shared" si="42"/>
        <v>102583.23244185437</v>
      </c>
      <c r="H340" s="32">
        <f t="shared" si="44"/>
        <v>403146.02196674619</v>
      </c>
      <c r="I340" s="33">
        <f t="shared" si="47"/>
        <v>397416.76755814528</v>
      </c>
      <c r="J340" s="10"/>
      <c r="K340" s="10"/>
      <c r="L340" s="10"/>
      <c r="M340" s="10"/>
      <c r="N340" s="10"/>
      <c r="O340" s="10"/>
      <c r="P340" s="10"/>
      <c r="Q340" s="10"/>
    </row>
    <row r="341" spans="1:17" x14ac:dyDescent="0.3">
      <c r="A341" s="115">
        <f t="shared" si="40"/>
        <v>317</v>
      </c>
      <c r="B341" s="116"/>
      <c r="C341" s="31">
        <f t="shared" si="41"/>
        <v>51714</v>
      </c>
      <c r="D341" s="32">
        <f t="shared" si="43"/>
        <v>102583.23244185437</v>
      </c>
      <c r="E341" s="32">
        <f t="shared" si="45"/>
        <v>384.68712165695388</v>
      </c>
      <c r="F341" s="32">
        <f t="shared" si="46"/>
        <v>2148.7394274724497</v>
      </c>
      <c r="G341" s="32">
        <f t="shared" si="42"/>
        <v>100434.49301438192</v>
      </c>
      <c r="H341" s="32">
        <f t="shared" si="44"/>
        <v>403530.70908840315</v>
      </c>
      <c r="I341" s="33">
        <f t="shared" si="47"/>
        <v>399565.50698561774</v>
      </c>
      <c r="J341" s="10"/>
      <c r="K341" s="10"/>
      <c r="L341" s="10"/>
      <c r="M341" s="10"/>
      <c r="N341" s="10"/>
      <c r="O341" s="10"/>
      <c r="P341" s="10"/>
      <c r="Q341" s="10"/>
    </row>
    <row r="342" spans="1:17" x14ac:dyDescent="0.3">
      <c r="A342" s="115">
        <f t="shared" si="40"/>
        <v>318</v>
      </c>
      <c r="B342" s="116"/>
      <c r="C342" s="31">
        <f t="shared" si="41"/>
        <v>51745</v>
      </c>
      <c r="D342" s="32">
        <f t="shared" si="43"/>
        <v>100434.49301438192</v>
      </c>
      <c r="E342" s="32">
        <f t="shared" si="45"/>
        <v>376.6293488039322</v>
      </c>
      <c r="F342" s="32">
        <f t="shared" si="46"/>
        <v>2156.7972003254713</v>
      </c>
      <c r="G342" s="32">
        <f t="shared" si="42"/>
        <v>98277.695814056453</v>
      </c>
      <c r="H342" s="32">
        <f t="shared" si="44"/>
        <v>403907.3384372071</v>
      </c>
      <c r="I342" s="33">
        <f t="shared" si="47"/>
        <v>401722.30418594321</v>
      </c>
      <c r="J342" s="10"/>
      <c r="K342" s="10"/>
      <c r="L342" s="10"/>
      <c r="M342" s="10"/>
      <c r="N342" s="10"/>
      <c r="O342" s="10"/>
      <c r="P342" s="10"/>
      <c r="Q342" s="10"/>
    </row>
    <row r="343" spans="1:17" x14ac:dyDescent="0.3">
      <c r="A343" s="115">
        <f t="shared" si="40"/>
        <v>319</v>
      </c>
      <c r="B343" s="116"/>
      <c r="C343" s="31">
        <f t="shared" si="41"/>
        <v>51775</v>
      </c>
      <c r="D343" s="32">
        <f t="shared" si="43"/>
        <v>98277.695814056453</v>
      </c>
      <c r="E343" s="32">
        <f t="shared" si="45"/>
        <v>368.54135930271167</v>
      </c>
      <c r="F343" s="32">
        <f t="shared" si="46"/>
        <v>2164.8851898266921</v>
      </c>
      <c r="G343" s="32">
        <f t="shared" si="42"/>
        <v>96112.810624229765</v>
      </c>
      <c r="H343" s="32">
        <f t="shared" si="44"/>
        <v>404275.87979650981</v>
      </c>
      <c r="I343" s="33">
        <f t="shared" si="47"/>
        <v>403887.18937576993</v>
      </c>
      <c r="J343" s="10"/>
      <c r="K343" s="10"/>
      <c r="L343" s="10"/>
      <c r="M343" s="10"/>
      <c r="N343" s="10"/>
      <c r="O343" s="10"/>
      <c r="P343" s="10"/>
      <c r="Q343" s="10"/>
    </row>
    <row r="344" spans="1:17" x14ac:dyDescent="0.3">
      <c r="A344" s="115">
        <f t="shared" si="40"/>
        <v>320</v>
      </c>
      <c r="B344" s="116"/>
      <c r="C344" s="31">
        <f t="shared" si="41"/>
        <v>51806</v>
      </c>
      <c r="D344" s="32">
        <f t="shared" si="43"/>
        <v>96112.810624229765</v>
      </c>
      <c r="E344" s="32">
        <f t="shared" si="45"/>
        <v>360.42303984086163</v>
      </c>
      <c r="F344" s="32">
        <f t="shared" si="46"/>
        <v>2173.0035092885419</v>
      </c>
      <c r="G344" s="32">
        <f t="shared" si="42"/>
        <v>93939.807114941228</v>
      </c>
      <c r="H344" s="32">
        <f t="shared" si="44"/>
        <v>404636.30283635069</v>
      </c>
      <c r="I344" s="33">
        <f t="shared" si="47"/>
        <v>406060.19288505847</v>
      </c>
      <c r="J344" s="10"/>
      <c r="K344" s="10"/>
      <c r="L344" s="10"/>
      <c r="M344" s="10"/>
      <c r="N344" s="10"/>
      <c r="O344" s="10"/>
      <c r="P344" s="10"/>
      <c r="Q344" s="10"/>
    </row>
    <row r="345" spans="1:17" x14ac:dyDescent="0.3">
      <c r="A345" s="124">
        <f t="shared" si="40"/>
        <v>321</v>
      </c>
      <c r="B345" s="125"/>
      <c r="C345" s="38">
        <f t="shared" si="41"/>
        <v>51836</v>
      </c>
      <c r="D345" s="39">
        <f t="shared" si="43"/>
        <v>93939.807114941228</v>
      </c>
      <c r="E345" s="39">
        <f t="shared" si="45"/>
        <v>352.27427668102962</v>
      </c>
      <c r="F345" s="39">
        <f t="shared" si="46"/>
        <v>2181.1522724483739</v>
      </c>
      <c r="G345" s="39">
        <f t="shared" si="42"/>
        <v>91758.654842492848</v>
      </c>
      <c r="H345" s="39">
        <f t="shared" si="44"/>
        <v>404988.5771130317</v>
      </c>
      <c r="I345" s="40">
        <f t="shared" si="47"/>
        <v>408241.34515750682</v>
      </c>
      <c r="J345" s="10"/>
      <c r="K345" s="10"/>
      <c r="L345" s="10"/>
      <c r="M345" s="10"/>
      <c r="N345" s="10"/>
      <c r="O345" s="10"/>
      <c r="P345" s="10"/>
      <c r="Q345" s="10"/>
    </row>
    <row r="346" spans="1:17" x14ac:dyDescent="0.3">
      <c r="A346" s="115">
        <f>A345+1</f>
        <v>322</v>
      </c>
      <c r="B346" s="116"/>
      <c r="C346" s="31">
        <f>IF(C345,DATE((YEAR(C345)-1900),MONTH(C345)+1,IF(DAY(C345)&gt;DAY(DATE((YEAR(C345)-1900),MONTH(C345)+2,1)-1),DAY(DATE((YEAR(C345)-1900),MONTH(C345)+2,1)-1),DAY(1))),"")</f>
        <v>51867</v>
      </c>
      <c r="D346" s="32">
        <f t="shared" si="43"/>
        <v>91758.654842492848</v>
      </c>
      <c r="E346" s="32">
        <f t="shared" si="45"/>
        <v>344.09495565934816</v>
      </c>
      <c r="F346" s="32">
        <f t="shared" si="46"/>
        <v>2189.3315934700554</v>
      </c>
      <c r="G346" s="32">
        <f t="shared" si="42"/>
        <v>89569.323249022797</v>
      </c>
      <c r="H346" s="32">
        <f t="shared" si="44"/>
        <v>405332.67206869106</v>
      </c>
      <c r="I346" s="33">
        <f>IF(F346,F346+I345,"")</f>
        <v>410430.67675097688</v>
      </c>
      <c r="J346" s="10"/>
      <c r="K346" s="10"/>
      <c r="L346" s="10"/>
      <c r="M346" s="10"/>
      <c r="N346" s="10"/>
      <c r="O346" s="10"/>
      <c r="P346" s="10"/>
      <c r="Q346" s="10"/>
    </row>
    <row r="347" spans="1:17" x14ac:dyDescent="0.3">
      <c r="A347" s="115">
        <f t="shared" ref="A347:A386" si="48">A346+1</f>
        <v>323</v>
      </c>
      <c r="B347" s="116"/>
      <c r="C347" s="31">
        <f t="shared" si="41"/>
        <v>51898</v>
      </c>
      <c r="D347" s="32">
        <f t="shared" si="43"/>
        <v>89569.323249022797</v>
      </c>
      <c r="E347" s="32">
        <f t="shared" si="45"/>
        <v>335.88496218383546</v>
      </c>
      <c r="F347" s="32">
        <f t="shared" si="46"/>
        <v>2197.5415869455683</v>
      </c>
      <c r="G347" s="32">
        <f t="shared" si="42"/>
        <v>87371.781662077236</v>
      </c>
      <c r="H347" s="32">
        <f t="shared" si="44"/>
        <v>405668.55703087489</v>
      </c>
      <c r="I347" s="33">
        <f t="shared" si="47"/>
        <v>412628.21833792247</v>
      </c>
      <c r="J347" s="10"/>
      <c r="K347" s="10"/>
      <c r="L347" s="10"/>
      <c r="M347" s="10"/>
      <c r="N347" s="10"/>
      <c r="O347" s="10"/>
      <c r="P347" s="10"/>
      <c r="Q347" s="10"/>
    </row>
    <row r="348" spans="1:17" x14ac:dyDescent="0.3">
      <c r="A348" s="115">
        <f t="shared" si="48"/>
        <v>324</v>
      </c>
      <c r="B348" s="116"/>
      <c r="C348" s="31">
        <f t="shared" si="41"/>
        <v>51926</v>
      </c>
      <c r="D348" s="32">
        <f t="shared" si="43"/>
        <v>87371.781662077236</v>
      </c>
      <c r="E348" s="32">
        <f t="shared" si="45"/>
        <v>327.64418123278961</v>
      </c>
      <c r="F348" s="32">
        <f t="shared" si="46"/>
        <v>2205.7823678966142</v>
      </c>
      <c r="G348" s="32">
        <f t="shared" si="42"/>
        <v>85165.999294180627</v>
      </c>
      <c r="H348" s="32">
        <f t="shared" si="44"/>
        <v>405996.20121210767</v>
      </c>
      <c r="I348" s="33">
        <f t="shared" si="47"/>
        <v>414834.00070581911</v>
      </c>
      <c r="J348" s="10"/>
      <c r="K348" s="10"/>
      <c r="L348" s="10"/>
      <c r="M348" s="10"/>
      <c r="N348" s="10"/>
      <c r="O348" s="10"/>
      <c r="P348" s="10"/>
      <c r="Q348" s="10"/>
    </row>
    <row r="349" spans="1:17" x14ac:dyDescent="0.3">
      <c r="A349" s="115">
        <f t="shared" si="48"/>
        <v>325</v>
      </c>
      <c r="B349" s="116"/>
      <c r="C349" s="31">
        <f t="shared" si="41"/>
        <v>51957</v>
      </c>
      <c r="D349" s="32">
        <f t="shared" si="43"/>
        <v>85165.999294180627</v>
      </c>
      <c r="E349" s="32">
        <f t="shared" si="45"/>
        <v>319.37249735317732</v>
      </c>
      <c r="F349" s="32">
        <f t="shared" si="46"/>
        <v>2214.0540517762265</v>
      </c>
      <c r="G349" s="32">
        <f t="shared" si="42"/>
        <v>82951.945242404399</v>
      </c>
      <c r="H349" s="32">
        <f t="shared" si="44"/>
        <v>406315.57370946085</v>
      </c>
      <c r="I349" s="33">
        <f t="shared" si="47"/>
        <v>417048.05475759535</v>
      </c>
      <c r="J349" s="10"/>
      <c r="K349" s="10"/>
      <c r="L349" s="10"/>
      <c r="M349" s="10"/>
      <c r="N349" s="10"/>
      <c r="O349" s="10"/>
      <c r="P349" s="10"/>
      <c r="Q349" s="10"/>
    </row>
    <row r="350" spans="1:17" x14ac:dyDescent="0.3">
      <c r="A350" s="115">
        <f t="shared" si="48"/>
        <v>326</v>
      </c>
      <c r="B350" s="116"/>
      <c r="C350" s="31">
        <f t="shared" si="41"/>
        <v>51987</v>
      </c>
      <c r="D350" s="32">
        <f t="shared" si="43"/>
        <v>82951.945242404399</v>
      </c>
      <c r="E350" s="32">
        <f t="shared" si="45"/>
        <v>311.06979465901651</v>
      </c>
      <c r="F350" s="32">
        <f t="shared" si="46"/>
        <v>2222.3567544703869</v>
      </c>
      <c r="G350" s="32">
        <f t="shared" si="42"/>
        <v>80729.588487934016</v>
      </c>
      <c r="H350" s="32">
        <f t="shared" si="44"/>
        <v>406626.64350411989</v>
      </c>
      <c r="I350" s="33">
        <f t="shared" si="47"/>
        <v>419270.41151206574</v>
      </c>
      <c r="J350" s="10"/>
      <c r="K350" s="10"/>
      <c r="L350" s="10"/>
      <c r="M350" s="10"/>
      <c r="N350" s="10"/>
      <c r="O350" s="10"/>
      <c r="P350" s="10"/>
      <c r="Q350" s="10"/>
    </row>
    <row r="351" spans="1:17" x14ac:dyDescent="0.3">
      <c r="A351" s="124">
        <f t="shared" si="48"/>
        <v>327</v>
      </c>
      <c r="B351" s="125"/>
      <c r="C351" s="38">
        <f t="shared" si="41"/>
        <v>52018</v>
      </c>
      <c r="D351" s="39">
        <f t="shared" si="43"/>
        <v>80729.588487934016</v>
      </c>
      <c r="E351" s="39">
        <f t="shared" si="45"/>
        <v>302.73595682975252</v>
      </c>
      <c r="F351" s="39">
        <f t="shared" si="46"/>
        <v>2230.6905922996511</v>
      </c>
      <c r="G351" s="39">
        <f t="shared" si="42"/>
        <v>78498.897895634364</v>
      </c>
      <c r="H351" s="39">
        <f t="shared" si="44"/>
        <v>406929.37946094963</v>
      </c>
      <c r="I351" s="40">
        <f t="shared" si="47"/>
        <v>421501.10210436536</v>
      </c>
      <c r="J351" s="10"/>
      <c r="K351" s="10"/>
      <c r="L351" s="10"/>
      <c r="M351" s="10"/>
      <c r="N351" s="10"/>
      <c r="O351" s="10"/>
      <c r="P351" s="10"/>
      <c r="Q351" s="10"/>
    </row>
    <row r="352" spans="1:17" x14ac:dyDescent="0.3">
      <c r="A352" s="115">
        <f t="shared" si="48"/>
        <v>328</v>
      </c>
      <c r="B352" s="116"/>
      <c r="C352" s="31">
        <f>IF(C351,DATE((YEAR(C351)-1900),MONTH(C351)+1,IF(DAY(C351)&gt;DAY(DATE((YEAR(C351)-1900),MONTH(C351)+2,1)-1),DAY(DATE((YEAR(C351)-1900),MONTH(C351)+2,1)-1),DAY(1))),"")</f>
        <v>52048</v>
      </c>
      <c r="D352" s="32">
        <f t="shared" si="43"/>
        <v>78498.897895634364</v>
      </c>
      <c r="E352" s="32">
        <f t="shared" si="45"/>
        <v>294.37086710862883</v>
      </c>
      <c r="F352" s="32">
        <f t="shared" si="46"/>
        <v>2239.0556820207748</v>
      </c>
      <c r="G352" s="32">
        <f t="shared" si="42"/>
        <v>76259.842213613592</v>
      </c>
      <c r="H352" s="32">
        <f t="shared" si="44"/>
        <v>407223.75032805826</v>
      </c>
      <c r="I352" s="33">
        <f>IF(F352,F352+I351,"")</f>
        <v>423740.15778638615</v>
      </c>
      <c r="J352" s="10"/>
      <c r="K352" s="10"/>
      <c r="L352" s="10"/>
      <c r="M352" s="10"/>
      <c r="N352" s="10"/>
      <c r="O352" s="10"/>
      <c r="P352" s="10"/>
      <c r="Q352" s="10"/>
    </row>
    <row r="353" spans="1:17" ht="15" thickBot="1" x14ac:dyDescent="0.35">
      <c r="A353" s="124">
        <f t="shared" si="48"/>
        <v>329</v>
      </c>
      <c r="B353" s="125"/>
      <c r="C353" s="38">
        <f t="shared" ref="C353:C386" si="49">IF(C352,DATE((YEAR(C352)-1900),MONTH(C352)+1,IF(DAY(C352)&gt;DAY(DATE((YEAR(C352)-1900),MONTH(C352)+2,1)-1),DAY(DATE((YEAR(C352)-1900),MONTH(C352)+2,1)-1),DAY(1))),"")</f>
        <v>52079</v>
      </c>
      <c r="D353" s="39">
        <f t="shared" si="43"/>
        <v>76259.842213613592</v>
      </c>
      <c r="E353" s="39">
        <f t="shared" si="45"/>
        <v>285.97440830105097</v>
      </c>
      <c r="F353" s="39">
        <f t="shared" si="46"/>
        <v>2247.4521408283526</v>
      </c>
      <c r="G353" s="39">
        <f t="shared" si="42"/>
        <v>74012.390072785245</v>
      </c>
      <c r="H353" s="39">
        <f t="shared" si="44"/>
        <v>407509.72473635932</v>
      </c>
      <c r="I353" s="40">
        <f t="shared" si="47"/>
        <v>425987.60992721451</v>
      </c>
      <c r="J353" s="10"/>
      <c r="K353" s="10"/>
      <c r="L353" s="10"/>
      <c r="M353" s="10"/>
      <c r="N353" s="10"/>
      <c r="O353" s="10"/>
      <c r="P353" s="10"/>
      <c r="Q353" s="10"/>
    </row>
    <row r="354" spans="1:17" ht="15" thickBot="1" x14ac:dyDescent="0.35">
      <c r="A354" s="128"/>
      <c r="B354" s="128"/>
      <c r="C354" s="45"/>
      <c r="D354" s="46"/>
      <c r="E354" s="46"/>
      <c r="F354" s="46"/>
      <c r="G354" s="46"/>
      <c r="H354" s="46"/>
      <c r="I354" s="46"/>
      <c r="J354" s="10"/>
      <c r="K354" s="10"/>
      <c r="L354" s="10"/>
      <c r="M354" s="10"/>
      <c r="N354" s="10"/>
      <c r="O354" s="10"/>
      <c r="P354" s="10"/>
      <c r="Q354" s="10"/>
    </row>
    <row r="355" spans="1:17" ht="21" thickBot="1" x14ac:dyDescent="0.35">
      <c r="A355" s="120" t="s">
        <v>52</v>
      </c>
      <c r="B355" s="121"/>
      <c r="C355" s="26" t="s">
        <v>53</v>
      </c>
      <c r="D355" s="26" t="s">
        <v>54</v>
      </c>
      <c r="E355" s="26" t="s">
        <v>55</v>
      </c>
      <c r="F355" s="26" t="s">
        <v>56</v>
      </c>
      <c r="G355" s="26" t="s">
        <v>57</v>
      </c>
      <c r="H355" s="26" t="s">
        <v>58</v>
      </c>
      <c r="I355" s="27" t="s">
        <v>59</v>
      </c>
      <c r="J355" s="10"/>
      <c r="K355" s="10"/>
      <c r="L355" s="10"/>
      <c r="M355" s="10"/>
      <c r="N355" s="10"/>
      <c r="O355" s="10"/>
      <c r="P355" s="10"/>
      <c r="Q355" s="10"/>
    </row>
    <row r="356" spans="1:17" x14ac:dyDescent="0.3">
      <c r="A356" s="115">
        <f>A353+1</f>
        <v>330</v>
      </c>
      <c r="B356" s="116"/>
      <c r="C356" s="31">
        <f>IF(C353,DATE((YEAR(C353)-1900),MONTH(C353)+1,IF(DAY(C353)&gt;DAY(DATE((YEAR(C353)-1900),MONTH(C353)+2,1)-1),DAY(DATE((YEAR(C353)-1900),MONTH(C353)+2,1)-1),DAY(1))),"")</f>
        <v>52110</v>
      </c>
      <c r="D356" s="32">
        <f>IF(D353,G353,"")</f>
        <v>74012.390072785245</v>
      </c>
      <c r="E356" s="32">
        <f t="shared" si="45"/>
        <v>277.54646277294466</v>
      </c>
      <c r="F356" s="32">
        <f t="shared" si="46"/>
        <v>2255.8800863564588</v>
      </c>
      <c r="G356" s="32">
        <f t="shared" ref="G356:G386" si="50">IF(AND(D356,F356),D356-F356,"")</f>
        <v>71756.509986428791</v>
      </c>
      <c r="H356" s="32">
        <f>IF(H353,H353+E356,"")</f>
        <v>407787.27119913226</v>
      </c>
      <c r="I356" s="33">
        <f>IF(F356,F356+I353,"")</f>
        <v>428243.49001357099</v>
      </c>
      <c r="J356" s="10"/>
      <c r="K356" s="10"/>
      <c r="L356" s="10"/>
      <c r="M356" s="10"/>
      <c r="N356" s="10"/>
      <c r="O356" s="10"/>
      <c r="P356" s="10"/>
      <c r="Q356" s="10"/>
    </row>
    <row r="357" spans="1:17" x14ac:dyDescent="0.3">
      <c r="A357" s="115">
        <f t="shared" si="48"/>
        <v>331</v>
      </c>
      <c r="B357" s="116"/>
      <c r="C357" s="31">
        <f t="shared" si="49"/>
        <v>52140</v>
      </c>
      <c r="D357" s="32">
        <f t="shared" ref="D357:D386" si="51">IF(D356,G356,"")</f>
        <v>71756.509986428791</v>
      </c>
      <c r="E357" s="32">
        <f t="shared" si="45"/>
        <v>269.08691244910796</v>
      </c>
      <c r="F357" s="32">
        <f t="shared" si="46"/>
        <v>2264.3396366802958</v>
      </c>
      <c r="G357" s="32">
        <f t="shared" si="50"/>
        <v>69492.1703497485</v>
      </c>
      <c r="H357" s="32">
        <f t="shared" ref="H357:H386" si="52">IF(H356,H356+E357,"")</f>
        <v>408056.35811158136</v>
      </c>
      <c r="I357" s="33">
        <f t="shared" si="47"/>
        <v>430507.82965025131</v>
      </c>
      <c r="J357" s="10"/>
      <c r="K357" s="10"/>
      <c r="L357" s="10"/>
      <c r="M357" s="10"/>
      <c r="N357" s="10"/>
      <c r="O357" s="10"/>
      <c r="P357" s="10"/>
      <c r="Q357" s="10"/>
    </row>
    <row r="358" spans="1:17" x14ac:dyDescent="0.3">
      <c r="A358" s="115">
        <f t="shared" si="48"/>
        <v>332</v>
      </c>
      <c r="B358" s="116"/>
      <c r="C358" s="31">
        <f t="shared" si="49"/>
        <v>52171</v>
      </c>
      <c r="D358" s="32">
        <f t="shared" si="51"/>
        <v>69492.1703497485</v>
      </c>
      <c r="E358" s="32">
        <f t="shared" si="45"/>
        <v>260.59563881155685</v>
      </c>
      <c r="F358" s="32">
        <f t="shared" si="46"/>
        <v>2272.8309103178467</v>
      </c>
      <c r="G358" s="32">
        <f t="shared" si="50"/>
        <v>67219.339439430652</v>
      </c>
      <c r="H358" s="32">
        <f t="shared" si="52"/>
        <v>408316.95375039289</v>
      </c>
      <c r="I358" s="33">
        <f t="shared" si="47"/>
        <v>432780.66056056914</v>
      </c>
      <c r="J358" s="10"/>
      <c r="K358" s="10"/>
      <c r="L358" s="10"/>
      <c r="M358" s="10"/>
      <c r="N358" s="10"/>
      <c r="O358" s="10"/>
      <c r="P358" s="10"/>
      <c r="Q358" s="10"/>
    </row>
    <row r="359" spans="1:17" x14ac:dyDescent="0.3">
      <c r="A359" s="115">
        <f t="shared" si="48"/>
        <v>333</v>
      </c>
      <c r="B359" s="116"/>
      <c r="C359" s="31">
        <f t="shared" si="49"/>
        <v>52201</v>
      </c>
      <c r="D359" s="32">
        <f t="shared" si="51"/>
        <v>67219.339439430652</v>
      </c>
      <c r="E359" s="32">
        <f t="shared" si="45"/>
        <v>252.07252289786493</v>
      </c>
      <c r="F359" s="32">
        <f t="shared" si="46"/>
        <v>2281.3540262315387</v>
      </c>
      <c r="G359" s="32">
        <f t="shared" si="50"/>
        <v>64937.985413199116</v>
      </c>
      <c r="H359" s="32">
        <f t="shared" si="52"/>
        <v>408569.02627329074</v>
      </c>
      <c r="I359" s="33">
        <f t="shared" si="47"/>
        <v>435062.01458680071</v>
      </c>
      <c r="J359" s="10"/>
      <c r="K359" s="10"/>
      <c r="L359" s="10"/>
      <c r="M359" s="10"/>
      <c r="N359" s="10"/>
      <c r="O359" s="10"/>
      <c r="P359" s="10"/>
      <c r="Q359" s="10"/>
    </row>
    <row r="360" spans="1:17" x14ac:dyDescent="0.3">
      <c r="A360" s="115">
        <f t="shared" si="48"/>
        <v>334</v>
      </c>
      <c r="B360" s="116"/>
      <c r="C360" s="31">
        <f t="shared" si="49"/>
        <v>52232</v>
      </c>
      <c r="D360" s="32">
        <f t="shared" si="51"/>
        <v>64937.985413199116</v>
      </c>
      <c r="E360" s="32">
        <f t="shared" si="45"/>
        <v>243.51744529949667</v>
      </c>
      <c r="F360" s="32">
        <f t="shared" si="46"/>
        <v>2289.9091038299071</v>
      </c>
      <c r="G360" s="32">
        <f t="shared" si="50"/>
        <v>62648.076309369208</v>
      </c>
      <c r="H360" s="32">
        <f t="shared" si="52"/>
        <v>408812.54371859023</v>
      </c>
      <c r="I360" s="33">
        <f t="shared" si="47"/>
        <v>437351.92369063059</v>
      </c>
      <c r="J360" s="10"/>
      <c r="K360" s="10"/>
      <c r="L360" s="10"/>
      <c r="M360" s="10"/>
      <c r="N360" s="10"/>
      <c r="O360" s="10"/>
      <c r="P360" s="10"/>
      <c r="Q360" s="10"/>
    </row>
    <row r="361" spans="1:17" x14ac:dyDescent="0.3">
      <c r="A361" s="115">
        <f t="shared" si="48"/>
        <v>335</v>
      </c>
      <c r="B361" s="116"/>
      <c r="C361" s="31">
        <f t="shared" si="49"/>
        <v>52263</v>
      </c>
      <c r="D361" s="32">
        <f t="shared" si="51"/>
        <v>62648.076309369208</v>
      </c>
      <c r="E361" s="32">
        <f t="shared" si="45"/>
        <v>234.93028616013453</v>
      </c>
      <c r="F361" s="32">
        <f t="shared" si="46"/>
        <v>2298.4962629692691</v>
      </c>
      <c r="G361" s="32">
        <f t="shared" si="50"/>
        <v>60349.58004639994</v>
      </c>
      <c r="H361" s="32">
        <f t="shared" si="52"/>
        <v>409047.47400475037</v>
      </c>
      <c r="I361" s="33">
        <f t="shared" si="47"/>
        <v>439650.41995359986</v>
      </c>
      <c r="J361" s="10"/>
      <c r="K361" s="10"/>
      <c r="L361" s="10"/>
      <c r="M361" s="10"/>
      <c r="N361" s="10"/>
      <c r="O361" s="10"/>
      <c r="P361" s="10"/>
      <c r="Q361" s="10"/>
    </row>
    <row r="362" spans="1:17" x14ac:dyDescent="0.3">
      <c r="A362" s="115">
        <f t="shared" si="48"/>
        <v>336</v>
      </c>
      <c r="B362" s="116"/>
      <c r="C362" s="31">
        <f t="shared" si="49"/>
        <v>52291</v>
      </c>
      <c r="D362" s="32">
        <f t="shared" si="51"/>
        <v>60349.58004639994</v>
      </c>
      <c r="E362" s="32">
        <f t="shared" si="45"/>
        <v>226.31092517399978</v>
      </c>
      <c r="F362" s="32">
        <f t="shared" si="46"/>
        <v>2307.1156239554039</v>
      </c>
      <c r="G362" s="32">
        <f t="shared" si="50"/>
        <v>58042.464422444536</v>
      </c>
      <c r="H362" s="32">
        <f t="shared" si="52"/>
        <v>409273.78492992435</v>
      </c>
      <c r="I362" s="33">
        <f t="shared" si="47"/>
        <v>441957.53557755525</v>
      </c>
      <c r="J362" s="10"/>
      <c r="K362" s="10"/>
      <c r="L362" s="10"/>
      <c r="M362" s="10"/>
      <c r="N362" s="10"/>
      <c r="O362" s="10"/>
      <c r="P362" s="10"/>
      <c r="Q362" s="10"/>
    </row>
    <row r="363" spans="1:17" x14ac:dyDescent="0.3">
      <c r="A363" s="115">
        <f t="shared" si="48"/>
        <v>337</v>
      </c>
      <c r="B363" s="116"/>
      <c r="C363" s="31">
        <f t="shared" si="49"/>
        <v>52322</v>
      </c>
      <c r="D363" s="32">
        <f t="shared" si="51"/>
        <v>58042.464422444536</v>
      </c>
      <c r="E363" s="32">
        <f t="shared" si="45"/>
        <v>217.65924158416701</v>
      </c>
      <c r="F363" s="32">
        <f t="shared" si="46"/>
        <v>2315.7673075452367</v>
      </c>
      <c r="G363" s="32">
        <f t="shared" si="50"/>
        <v>55726.697114899303</v>
      </c>
      <c r="H363" s="32">
        <f t="shared" si="52"/>
        <v>409491.44417150854</v>
      </c>
      <c r="I363" s="33">
        <f t="shared" si="47"/>
        <v>444273.30288510048</v>
      </c>
      <c r="J363" s="10"/>
      <c r="K363" s="10"/>
      <c r="L363" s="10"/>
      <c r="M363" s="10"/>
      <c r="N363" s="10"/>
      <c r="O363" s="10"/>
      <c r="P363" s="10"/>
      <c r="Q363" s="10"/>
    </row>
    <row r="364" spans="1:17" x14ac:dyDescent="0.3">
      <c r="A364" s="115">
        <f t="shared" si="48"/>
        <v>338</v>
      </c>
      <c r="B364" s="116"/>
      <c r="C364" s="31">
        <f t="shared" si="49"/>
        <v>52352</v>
      </c>
      <c r="D364" s="32">
        <f t="shared" si="51"/>
        <v>55726.697114899303</v>
      </c>
      <c r="E364" s="32">
        <f t="shared" si="45"/>
        <v>208.97511418087237</v>
      </c>
      <c r="F364" s="32">
        <f t="shared" si="46"/>
        <v>2324.4514349485312</v>
      </c>
      <c r="G364" s="32">
        <f t="shared" si="50"/>
        <v>53402.245679950771</v>
      </c>
      <c r="H364" s="32">
        <f t="shared" si="52"/>
        <v>409700.41928568942</v>
      </c>
      <c r="I364" s="33">
        <f t="shared" si="47"/>
        <v>446597.75432004902</v>
      </c>
      <c r="J364" s="10"/>
      <c r="K364" s="10"/>
      <c r="L364" s="10"/>
      <c r="M364" s="10"/>
      <c r="N364" s="10"/>
      <c r="O364" s="10"/>
      <c r="P364" s="10"/>
      <c r="Q364" s="10"/>
    </row>
    <row r="365" spans="1:17" x14ac:dyDescent="0.3">
      <c r="A365" s="115">
        <f t="shared" si="48"/>
        <v>339</v>
      </c>
      <c r="B365" s="116"/>
      <c r="C365" s="31">
        <f t="shared" si="49"/>
        <v>52383</v>
      </c>
      <c r="D365" s="32">
        <f t="shared" si="51"/>
        <v>53402.245679950771</v>
      </c>
      <c r="E365" s="32">
        <f t="shared" si="45"/>
        <v>200.25842129981538</v>
      </c>
      <c r="F365" s="32">
        <f t="shared" si="46"/>
        <v>2333.1681278295882</v>
      </c>
      <c r="G365" s="32">
        <f t="shared" si="50"/>
        <v>51069.077552121184</v>
      </c>
      <c r="H365" s="32">
        <f t="shared" si="52"/>
        <v>409900.67770698923</v>
      </c>
      <c r="I365" s="33">
        <f t="shared" si="47"/>
        <v>448930.92244787863</v>
      </c>
      <c r="J365" s="10"/>
      <c r="K365" s="10"/>
      <c r="L365" s="10"/>
      <c r="M365" s="10"/>
      <c r="N365" s="10"/>
      <c r="O365" s="10"/>
      <c r="P365" s="10"/>
      <c r="Q365" s="10"/>
    </row>
    <row r="366" spans="1:17" x14ac:dyDescent="0.3">
      <c r="A366" s="115">
        <f t="shared" si="48"/>
        <v>340</v>
      </c>
      <c r="B366" s="116"/>
      <c r="C366" s="31">
        <f t="shared" si="49"/>
        <v>52413</v>
      </c>
      <c r="D366" s="32">
        <f t="shared" si="51"/>
        <v>51069.077552121184</v>
      </c>
      <c r="E366" s="32">
        <f t="shared" si="45"/>
        <v>191.50904082045443</v>
      </c>
      <c r="F366" s="32">
        <f t="shared" si="46"/>
        <v>2341.917508308949</v>
      </c>
      <c r="G366" s="32">
        <f t="shared" si="50"/>
        <v>48727.160043812233</v>
      </c>
      <c r="H366" s="32">
        <f t="shared" si="52"/>
        <v>410092.1867478097</v>
      </c>
      <c r="I366" s="33">
        <f t="shared" si="47"/>
        <v>451272.83995618758</v>
      </c>
      <c r="J366" s="10"/>
      <c r="K366" s="10"/>
      <c r="L366" s="10"/>
      <c r="M366" s="10"/>
      <c r="N366" s="10"/>
      <c r="O366" s="10"/>
      <c r="P366" s="10"/>
      <c r="Q366" s="10"/>
    </row>
    <row r="367" spans="1:17" x14ac:dyDescent="0.3">
      <c r="A367" s="115">
        <f t="shared" si="48"/>
        <v>341</v>
      </c>
      <c r="B367" s="116"/>
      <c r="C367" s="31">
        <f t="shared" si="49"/>
        <v>52444</v>
      </c>
      <c r="D367" s="32">
        <f t="shared" si="51"/>
        <v>48727.160043812233</v>
      </c>
      <c r="E367" s="32">
        <f t="shared" si="45"/>
        <v>182.72685016429585</v>
      </c>
      <c r="F367" s="32">
        <f t="shared" si="46"/>
        <v>2350.6996989651079</v>
      </c>
      <c r="G367" s="32">
        <f t="shared" si="50"/>
        <v>46376.460344847124</v>
      </c>
      <c r="H367" s="32">
        <f t="shared" si="52"/>
        <v>410274.91359797399</v>
      </c>
      <c r="I367" s="33">
        <f t="shared" si="47"/>
        <v>453623.53965515271</v>
      </c>
      <c r="J367" s="10"/>
      <c r="K367" s="10"/>
      <c r="L367" s="10"/>
      <c r="M367" s="10"/>
      <c r="N367" s="10"/>
      <c r="O367" s="10"/>
      <c r="P367" s="10"/>
      <c r="Q367" s="10"/>
    </row>
    <row r="368" spans="1:17" x14ac:dyDescent="0.3">
      <c r="A368" s="115">
        <f t="shared" si="48"/>
        <v>342</v>
      </c>
      <c r="B368" s="116"/>
      <c r="C368" s="31">
        <f t="shared" si="49"/>
        <v>52475</v>
      </c>
      <c r="D368" s="32">
        <f t="shared" si="51"/>
        <v>46376.460344847124</v>
      </c>
      <c r="E368" s="32">
        <f t="shared" si="45"/>
        <v>173.91172629317671</v>
      </c>
      <c r="F368" s="32">
        <f t="shared" si="46"/>
        <v>2359.5148228362268</v>
      </c>
      <c r="G368" s="32">
        <f t="shared" si="50"/>
        <v>44016.945522010894</v>
      </c>
      <c r="H368" s="32">
        <f t="shared" si="52"/>
        <v>410448.82532426715</v>
      </c>
      <c r="I368" s="33">
        <f t="shared" si="47"/>
        <v>455983.05447798892</v>
      </c>
      <c r="J368" s="10"/>
      <c r="K368" s="10"/>
      <c r="L368" s="10"/>
      <c r="M368" s="10"/>
      <c r="N368" s="10"/>
      <c r="O368" s="10"/>
      <c r="P368" s="10"/>
      <c r="Q368" s="10"/>
    </row>
    <row r="369" spans="1:17" x14ac:dyDescent="0.3">
      <c r="A369" s="115">
        <f t="shared" si="48"/>
        <v>343</v>
      </c>
      <c r="B369" s="116"/>
      <c r="C369" s="31">
        <f t="shared" si="49"/>
        <v>52505</v>
      </c>
      <c r="D369" s="32">
        <f t="shared" si="51"/>
        <v>44016.945522010894</v>
      </c>
      <c r="E369" s="32">
        <f t="shared" si="45"/>
        <v>165.06354570754084</v>
      </c>
      <c r="F369" s="32">
        <f t="shared" si="46"/>
        <v>2368.3630034218627</v>
      </c>
      <c r="G369" s="32">
        <f t="shared" si="50"/>
        <v>41648.582518589028</v>
      </c>
      <c r="H369" s="32">
        <f t="shared" si="52"/>
        <v>410613.8888699747</v>
      </c>
      <c r="I369" s="33">
        <f t="shared" si="47"/>
        <v>458351.41748141078</v>
      </c>
      <c r="J369" s="10"/>
      <c r="K369" s="10"/>
      <c r="L369" s="10"/>
      <c r="M369" s="10"/>
      <c r="N369" s="10"/>
      <c r="O369" s="10"/>
      <c r="P369" s="10"/>
      <c r="Q369" s="10"/>
    </row>
    <row r="370" spans="1:17" x14ac:dyDescent="0.3">
      <c r="A370" s="115">
        <f t="shared" si="48"/>
        <v>344</v>
      </c>
      <c r="B370" s="116"/>
      <c r="C370" s="31">
        <f t="shared" si="49"/>
        <v>52536</v>
      </c>
      <c r="D370" s="32">
        <f t="shared" si="51"/>
        <v>41648.582518589028</v>
      </c>
      <c r="E370" s="32">
        <f t="shared" si="45"/>
        <v>156.18218444470884</v>
      </c>
      <c r="F370" s="32">
        <f t="shared" si="46"/>
        <v>2377.2443646846946</v>
      </c>
      <c r="G370" s="32">
        <f t="shared" si="50"/>
        <v>39271.338153904333</v>
      </c>
      <c r="H370" s="32">
        <f t="shared" si="52"/>
        <v>410770.07105441939</v>
      </c>
      <c r="I370" s="33">
        <f t="shared" si="47"/>
        <v>460728.66184609546</v>
      </c>
      <c r="J370" s="10"/>
      <c r="K370" s="10"/>
      <c r="L370" s="10"/>
      <c r="M370" s="10"/>
      <c r="N370" s="10"/>
      <c r="O370" s="10"/>
      <c r="P370" s="10"/>
      <c r="Q370" s="10"/>
    </row>
    <row r="371" spans="1:17" x14ac:dyDescent="0.3">
      <c r="A371" s="115">
        <f t="shared" si="48"/>
        <v>345</v>
      </c>
      <c r="B371" s="116"/>
      <c r="C371" s="31">
        <f t="shared" si="49"/>
        <v>52566</v>
      </c>
      <c r="D371" s="32">
        <f t="shared" si="51"/>
        <v>39271.338153904333</v>
      </c>
      <c r="E371" s="32">
        <f t="shared" si="45"/>
        <v>147.26751807714123</v>
      </c>
      <c r="F371" s="32">
        <f t="shared" si="46"/>
        <v>2386.1590310522624</v>
      </c>
      <c r="G371" s="32">
        <f t="shared" si="50"/>
        <v>36885.179122852074</v>
      </c>
      <c r="H371" s="32">
        <f t="shared" si="52"/>
        <v>410917.33857249655</v>
      </c>
      <c r="I371" s="33">
        <f t="shared" si="47"/>
        <v>463114.82087714772</v>
      </c>
      <c r="J371" s="10"/>
      <c r="K371" s="10"/>
      <c r="L371" s="10"/>
      <c r="M371" s="10"/>
      <c r="N371" s="10"/>
      <c r="O371" s="10"/>
      <c r="P371" s="10"/>
      <c r="Q371" s="10"/>
    </row>
    <row r="372" spans="1:17" x14ac:dyDescent="0.3">
      <c r="A372" s="115">
        <f t="shared" si="48"/>
        <v>346</v>
      </c>
      <c r="B372" s="116"/>
      <c r="C372" s="31">
        <f t="shared" si="49"/>
        <v>52597</v>
      </c>
      <c r="D372" s="32">
        <f t="shared" si="51"/>
        <v>36885.179122852074</v>
      </c>
      <c r="E372" s="32">
        <f t="shared" si="45"/>
        <v>138.31942171069528</v>
      </c>
      <c r="F372" s="32">
        <f t="shared" si="46"/>
        <v>2395.1071274187084</v>
      </c>
      <c r="G372" s="32">
        <f t="shared" si="50"/>
        <v>34490.071995433369</v>
      </c>
      <c r="H372" s="32">
        <f t="shared" si="52"/>
        <v>411055.65799420723</v>
      </c>
      <c r="I372" s="33">
        <f t="shared" si="47"/>
        <v>465509.92800456641</v>
      </c>
      <c r="J372" s="10"/>
      <c r="K372" s="10"/>
      <c r="L372" s="10"/>
      <c r="M372" s="10"/>
      <c r="N372" s="10"/>
      <c r="O372" s="10"/>
      <c r="P372" s="10"/>
      <c r="Q372" s="10"/>
    </row>
    <row r="373" spans="1:17" x14ac:dyDescent="0.3">
      <c r="A373" s="115">
        <f t="shared" si="48"/>
        <v>347</v>
      </c>
      <c r="B373" s="116"/>
      <c r="C373" s="31">
        <f t="shared" si="49"/>
        <v>52628</v>
      </c>
      <c r="D373" s="32">
        <f t="shared" si="51"/>
        <v>34490.071995433369</v>
      </c>
      <c r="E373" s="32">
        <f t="shared" si="45"/>
        <v>129.33776998287513</v>
      </c>
      <c r="F373" s="32">
        <f t="shared" si="46"/>
        <v>2404.0887791465284</v>
      </c>
      <c r="G373" s="32">
        <f t="shared" si="50"/>
        <v>32085.983216286841</v>
      </c>
      <c r="H373" s="32">
        <f t="shared" si="52"/>
        <v>411184.9957641901</v>
      </c>
      <c r="I373" s="33">
        <f t="shared" si="47"/>
        <v>467914.01678371296</v>
      </c>
      <c r="J373" s="10"/>
      <c r="K373" s="10"/>
      <c r="L373" s="10"/>
      <c r="M373" s="10"/>
      <c r="N373" s="10"/>
      <c r="O373" s="10"/>
      <c r="P373" s="10"/>
      <c r="Q373" s="10"/>
    </row>
    <row r="374" spans="1:17" x14ac:dyDescent="0.3">
      <c r="A374" s="115">
        <f t="shared" si="48"/>
        <v>348</v>
      </c>
      <c r="B374" s="116"/>
      <c r="C374" s="31">
        <f t="shared" si="49"/>
        <v>52657</v>
      </c>
      <c r="D374" s="32">
        <f t="shared" si="51"/>
        <v>32085.983216286841</v>
      </c>
      <c r="E374" s="32">
        <f t="shared" si="45"/>
        <v>120.32243706107565</v>
      </c>
      <c r="F374" s="32">
        <f t="shared" si="46"/>
        <v>2413.104112068328</v>
      </c>
      <c r="G374" s="32">
        <f t="shared" si="50"/>
        <v>29672.879104218511</v>
      </c>
      <c r="H374" s="32">
        <f t="shared" si="52"/>
        <v>411305.31820125115</v>
      </c>
      <c r="I374" s="33">
        <f t="shared" si="47"/>
        <v>470327.12089578126</v>
      </c>
      <c r="J374" s="10"/>
      <c r="K374" s="10"/>
      <c r="L374" s="10"/>
      <c r="M374" s="10"/>
      <c r="N374" s="10"/>
      <c r="O374" s="10"/>
      <c r="P374" s="10"/>
      <c r="Q374" s="10"/>
    </row>
    <row r="375" spans="1:17" x14ac:dyDescent="0.3">
      <c r="A375" s="115">
        <f t="shared" si="48"/>
        <v>349</v>
      </c>
      <c r="B375" s="116"/>
      <c r="C375" s="31">
        <f t="shared" si="49"/>
        <v>52688</v>
      </c>
      <c r="D375" s="32">
        <f t="shared" si="51"/>
        <v>29672.879104218511</v>
      </c>
      <c r="E375" s="32">
        <f t="shared" si="45"/>
        <v>111.27329664081941</v>
      </c>
      <c r="F375" s="32">
        <f t="shared" si="46"/>
        <v>2422.1532524885843</v>
      </c>
      <c r="G375" s="32">
        <f t="shared" si="50"/>
        <v>27250.725851729927</v>
      </c>
      <c r="H375" s="32">
        <f t="shared" si="52"/>
        <v>411416.59149789199</v>
      </c>
      <c r="I375" s="33">
        <f t="shared" si="47"/>
        <v>472749.27414826985</v>
      </c>
      <c r="J375" s="10"/>
      <c r="K375" s="10"/>
      <c r="L375" s="10"/>
      <c r="M375" s="10"/>
      <c r="N375" s="10"/>
      <c r="O375" s="10"/>
      <c r="P375" s="10"/>
      <c r="Q375" s="10"/>
    </row>
    <row r="376" spans="1:17" x14ac:dyDescent="0.3">
      <c r="A376" s="115">
        <f t="shared" si="48"/>
        <v>350</v>
      </c>
      <c r="B376" s="116"/>
      <c r="C376" s="31">
        <f t="shared" si="49"/>
        <v>52718</v>
      </c>
      <c r="D376" s="32">
        <f t="shared" si="51"/>
        <v>27250.725851729927</v>
      </c>
      <c r="E376" s="32">
        <f t="shared" si="45"/>
        <v>102.19022194398723</v>
      </c>
      <c r="F376" s="32">
        <f t="shared" si="46"/>
        <v>2431.2363271854165</v>
      </c>
      <c r="G376" s="32">
        <f t="shared" si="50"/>
        <v>24819.489524544511</v>
      </c>
      <c r="H376" s="32">
        <f t="shared" si="52"/>
        <v>411518.781719836</v>
      </c>
      <c r="I376" s="33">
        <f t="shared" si="47"/>
        <v>475180.51047545526</v>
      </c>
      <c r="J376" s="10"/>
      <c r="K376" s="10"/>
      <c r="L376" s="10"/>
      <c r="M376" s="10"/>
      <c r="N376" s="10"/>
      <c r="O376" s="10"/>
      <c r="P376" s="10"/>
      <c r="Q376" s="10"/>
    </row>
    <row r="377" spans="1:17" x14ac:dyDescent="0.3">
      <c r="A377" s="115">
        <f t="shared" si="48"/>
        <v>351</v>
      </c>
      <c r="B377" s="116"/>
      <c r="C377" s="31">
        <f t="shared" si="49"/>
        <v>52749</v>
      </c>
      <c r="D377" s="32">
        <f t="shared" si="51"/>
        <v>24819.489524544511</v>
      </c>
      <c r="E377" s="32">
        <f t="shared" si="45"/>
        <v>93.07308571704192</v>
      </c>
      <c r="F377" s="32">
        <f t="shared" si="46"/>
        <v>2440.3534634123616</v>
      </c>
      <c r="G377" s="32">
        <f t="shared" si="50"/>
        <v>22379.136061132151</v>
      </c>
      <c r="H377" s="32">
        <f t="shared" si="52"/>
        <v>411611.85480555304</v>
      </c>
      <c r="I377" s="33">
        <f t="shared" si="47"/>
        <v>477620.86393886764</v>
      </c>
      <c r="J377" s="10"/>
      <c r="K377" s="10"/>
      <c r="L377" s="10"/>
      <c r="M377" s="10"/>
      <c r="N377" s="10"/>
      <c r="O377" s="10"/>
      <c r="P377" s="10"/>
      <c r="Q377" s="10"/>
    </row>
    <row r="378" spans="1:17" x14ac:dyDescent="0.3">
      <c r="A378" s="115">
        <f t="shared" si="48"/>
        <v>352</v>
      </c>
      <c r="B378" s="116"/>
      <c r="C378" s="31">
        <f t="shared" si="49"/>
        <v>52779</v>
      </c>
      <c r="D378" s="32">
        <f t="shared" si="51"/>
        <v>22379.136061132151</v>
      </c>
      <c r="E378" s="32">
        <f t="shared" si="45"/>
        <v>83.921760229245564</v>
      </c>
      <c r="F378" s="32">
        <f t="shared" si="46"/>
        <v>2449.504788900158</v>
      </c>
      <c r="G378" s="32">
        <f t="shared" si="50"/>
        <v>19929.631272231993</v>
      </c>
      <c r="H378" s="32">
        <f t="shared" si="52"/>
        <v>411695.77656578226</v>
      </c>
      <c r="I378" s="33">
        <f t="shared" si="47"/>
        <v>480070.36872776778</v>
      </c>
      <c r="J378" s="10"/>
      <c r="K378" s="10"/>
      <c r="L378" s="10"/>
      <c r="M378" s="10"/>
      <c r="N378" s="10"/>
      <c r="O378" s="10"/>
      <c r="P378" s="10"/>
      <c r="Q378" s="10"/>
    </row>
    <row r="379" spans="1:17" x14ac:dyDescent="0.3">
      <c r="A379" s="115">
        <f t="shared" si="48"/>
        <v>353</v>
      </c>
      <c r="B379" s="116"/>
      <c r="C379" s="31">
        <f t="shared" si="49"/>
        <v>52810</v>
      </c>
      <c r="D379" s="32">
        <f t="shared" si="51"/>
        <v>19929.631272231993</v>
      </c>
      <c r="E379" s="32">
        <f t="shared" si="45"/>
        <v>74.736117270869968</v>
      </c>
      <c r="F379" s="32">
        <f t="shared" si="46"/>
        <v>2458.6904318585334</v>
      </c>
      <c r="G379" s="32">
        <f t="shared" si="50"/>
        <v>17470.94084037346</v>
      </c>
      <c r="H379" s="32">
        <f t="shared" si="52"/>
        <v>411770.51268305315</v>
      </c>
      <c r="I379" s="33">
        <f t="shared" si="47"/>
        <v>482529.05915962631</v>
      </c>
      <c r="J379" s="10"/>
      <c r="K379" s="10"/>
      <c r="L379" s="10"/>
      <c r="M379" s="10"/>
      <c r="N379" s="10"/>
      <c r="O379" s="10"/>
      <c r="P379" s="10"/>
      <c r="Q379" s="10"/>
    </row>
    <row r="380" spans="1:17" x14ac:dyDescent="0.3">
      <c r="A380" s="115">
        <f t="shared" si="48"/>
        <v>354</v>
      </c>
      <c r="B380" s="116"/>
      <c r="C380" s="31">
        <f t="shared" si="49"/>
        <v>52841</v>
      </c>
      <c r="D380" s="32">
        <f t="shared" si="51"/>
        <v>17470.94084037346</v>
      </c>
      <c r="E380" s="32">
        <f t="shared" si="45"/>
        <v>65.516028151400477</v>
      </c>
      <c r="F380" s="32">
        <f t="shared" si="46"/>
        <v>2467.9105209780032</v>
      </c>
      <c r="G380" s="32">
        <f t="shared" si="50"/>
        <v>15003.030319395457</v>
      </c>
      <c r="H380" s="32">
        <f t="shared" si="52"/>
        <v>411836.02871120453</v>
      </c>
      <c r="I380" s="33">
        <f t="shared" si="47"/>
        <v>484996.96968060429</v>
      </c>
      <c r="J380" s="10"/>
      <c r="K380" s="10"/>
      <c r="L380" s="10"/>
      <c r="M380" s="10"/>
      <c r="N380" s="10"/>
      <c r="O380" s="10"/>
      <c r="P380" s="10"/>
      <c r="Q380" s="10"/>
    </row>
    <row r="381" spans="1:17" x14ac:dyDescent="0.3">
      <c r="A381" s="115">
        <f t="shared" si="48"/>
        <v>355</v>
      </c>
      <c r="B381" s="116"/>
      <c r="C381" s="31">
        <f t="shared" si="49"/>
        <v>52871</v>
      </c>
      <c r="D381" s="32">
        <f t="shared" si="51"/>
        <v>15003.030319395457</v>
      </c>
      <c r="E381" s="32">
        <f t="shared" si="45"/>
        <v>56.261363697732961</v>
      </c>
      <c r="F381" s="32">
        <f t="shared" si="46"/>
        <v>2477.1651854316706</v>
      </c>
      <c r="G381" s="32">
        <f t="shared" si="50"/>
        <v>12525.865133963787</v>
      </c>
      <c r="H381" s="32">
        <f t="shared" si="52"/>
        <v>411892.29007490224</v>
      </c>
      <c r="I381" s="33">
        <f t="shared" si="47"/>
        <v>487474.13486603595</v>
      </c>
      <c r="J381" s="10"/>
      <c r="K381" s="10"/>
      <c r="L381" s="10"/>
      <c r="M381" s="10"/>
      <c r="N381" s="10"/>
      <c r="O381" s="10"/>
      <c r="P381" s="10"/>
      <c r="Q381" s="10"/>
    </row>
    <row r="382" spans="1:17" x14ac:dyDescent="0.3">
      <c r="A382" s="115">
        <f t="shared" si="48"/>
        <v>356</v>
      </c>
      <c r="B382" s="116"/>
      <c r="C382" s="31">
        <f t="shared" si="49"/>
        <v>52902</v>
      </c>
      <c r="D382" s="32">
        <f t="shared" si="51"/>
        <v>12525.865133963787</v>
      </c>
      <c r="E382" s="32">
        <f t="shared" si="45"/>
        <v>46.971994252364198</v>
      </c>
      <c r="F382" s="32">
        <f t="shared" si="46"/>
        <v>2486.4545548770393</v>
      </c>
      <c r="G382" s="32">
        <f t="shared" si="50"/>
        <v>10039.410579086747</v>
      </c>
      <c r="H382" s="32">
        <f t="shared" si="52"/>
        <v>411939.26206915459</v>
      </c>
      <c r="I382" s="33">
        <f t="shared" si="47"/>
        <v>489960.58942091296</v>
      </c>
      <c r="J382" s="10"/>
      <c r="K382" s="10"/>
      <c r="L382" s="10"/>
      <c r="M382" s="10"/>
      <c r="N382" s="10"/>
      <c r="O382" s="10"/>
      <c r="P382" s="10"/>
      <c r="Q382" s="10"/>
    </row>
    <row r="383" spans="1:17" x14ac:dyDescent="0.3">
      <c r="A383" s="115">
        <f t="shared" si="48"/>
        <v>357</v>
      </c>
      <c r="B383" s="116"/>
      <c r="C383" s="31">
        <f t="shared" si="49"/>
        <v>52932</v>
      </c>
      <c r="D383" s="32">
        <f t="shared" si="51"/>
        <v>10039.410579086747</v>
      </c>
      <c r="E383" s="32">
        <f t="shared" si="45"/>
        <v>37.647789671575303</v>
      </c>
      <c r="F383" s="32">
        <f t="shared" si="46"/>
        <v>2495.7787594578285</v>
      </c>
      <c r="G383" s="32">
        <f t="shared" si="50"/>
        <v>7543.6318196289185</v>
      </c>
      <c r="H383" s="32">
        <f t="shared" si="52"/>
        <v>411976.90985882614</v>
      </c>
      <c r="I383" s="33">
        <f t="shared" si="47"/>
        <v>492456.36818037077</v>
      </c>
      <c r="J383" s="10"/>
      <c r="K383" s="10"/>
      <c r="L383" s="10"/>
      <c r="M383" s="10"/>
      <c r="N383" s="10"/>
      <c r="O383" s="10"/>
      <c r="P383" s="10"/>
      <c r="Q383" s="10"/>
    </row>
    <row r="384" spans="1:17" x14ac:dyDescent="0.3">
      <c r="A384" s="115">
        <f t="shared" si="48"/>
        <v>358</v>
      </c>
      <c r="B384" s="116"/>
      <c r="C384" s="31">
        <f t="shared" si="49"/>
        <v>52963</v>
      </c>
      <c r="D384" s="32">
        <f t="shared" si="51"/>
        <v>7543.6318196289185</v>
      </c>
      <c r="E384" s="32">
        <f t="shared" si="45"/>
        <v>28.288619323608444</v>
      </c>
      <c r="F384" s="32">
        <f t="shared" si="46"/>
        <v>2505.137929805795</v>
      </c>
      <c r="G384" s="32">
        <f t="shared" si="50"/>
        <v>5038.493889823123</v>
      </c>
      <c r="H384" s="32">
        <f t="shared" si="52"/>
        <v>412005.19847814977</v>
      </c>
      <c r="I384" s="33">
        <f t="shared" si="47"/>
        <v>494961.50611017656</v>
      </c>
      <c r="J384" s="10"/>
      <c r="K384" s="10"/>
      <c r="L384" s="10"/>
      <c r="M384" s="10"/>
      <c r="N384" s="10"/>
      <c r="O384" s="10"/>
      <c r="P384" s="10"/>
      <c r="Q384" s="10"/>
    </row>
    <row r="385" spans="1:17" x14ac:dyDescent="0.3">
      <c r="A385" s="115">
        <f t="shared" si="48"/>
        <v>359</v>
      </c>
      <c r="B385" s="116"/>
      <c r="C385" s="31">
        <f t="shared" si="49"/>
        <v>52994</v>
      </c>
      <c r="D385" s="32">
        <f t="shared" si="51"/>
        <v>5038.493889823123</v>
      </c>
      <c r="E385" s="32">
        <f t="shared" si="45"/>
        <v>18.894352086836712</v>
      </c>
      <c r="F385" s="32">
        <f t="shared" si="46"/>
        <v>2514.5321970425671</v>
      </c>
      <c r="G385" s="32">
        <f t="shared" si="50"/>
        <v>2523.9616927805559</v>
      </c>
      <c r="H385" s="32">
        <f t="shared" si="52"/>
        <v>412024.09283023659</v>
      </c>
      <c r="I385" s="33">
        <f t="shared" si="47"/>
        <v>497476.0383072191</v>
      </c>
      <c r="J385" s="10"/>
      <c r="K385" s="10"/>
      <c r="L385" s="10"/>
      <c r="M385" s="10"/>
      <c r="N385" s="10"/>
      <c r="O385" s="10"/>
      <c r="P385" s="10"/>
      <c r="Q385" s="10"/>
    </row>
    <row r="386" spans="1:17" x14ac:dyDescent="0.3">
      <c r="A386" s="115">
        <f t="shared" si="48"/>
        <v>360</v>
      </c>
      <c r="B386" s="116"/>
      <c r="C386" s="31">
        <f t="shared" si="49"/>
        <v>53022</v>
      </c>
      <c r="D386" s="32">
        <f t="shared" si="51"/>
        <v>2523.9616927805559</v>
      </c>
      <c r="E386" s="32">
        <f>IF(D386,($E$6/12)*D386,"")</f>
        <v>9.4648563479270837</v>
      </c>
      <c r="F386" s="32">
        <f>IF(D386,($E$10-E386)*(E386&gt;0),"")</f>
        <v>2523.9616927814764</v>
      </c>
      <c r="G386" s="32">
        <f t="shared" si="50"/>
        <v>-9.2040863819420338E-10</v>
      </c>
      <c r="H386" s="32">
        <f t="shared" si="52"/>
        <v>412033.55768658454</v>
      </c>
      <c r="I386" s="33">
        <f t="shared" si="47"/>
        <v>500000.00000000058</v>
      </c>
      <c r="J386" s="10"/>
      <c r="K386" s="10"/>
      <c r="L386" s="10"/>
      <c r="M386" s="10"/>
      <c r="N386" s="10"/>
      <c r="O386" s="10"/>
      <c r="P386" s="10"/>
      <c r="Q386" s="10"/>
    </row>
  </sheetData>
  <mergeCells count="391">
    <mergeCell ref="A381:B381"/>
    <mergeCell ref="A382:B382"/>
    <mergeCell ref="A383:B383"/>
    <mergeCell ref="A384:B384"/>
    <mergeCell ref="A385:B385"/>
    <mergeCell ref="A386:B386"/>
    <mergeCell ref="A375:B375"/>
    <mergeCell ref="A376:B376"/>
    <mergeCell ref="A377:B377"/>
    <mergeCell ref="A378:B378"/>
    <mergeCell ref="A379:B379"/>
    <mergeCell ref="A380:B380"/>
    <mergeCell ref="A369:B369"/>
    <mergeCell ref="A370:B370"/>
    <mergeCell ref="A371:B371"/>
    <mergeCell ref="A372:B372"/>
    <mergeCell ref="A373:B373"/>
    <mergeCell ref="A374:B374"/>
    <mergeCell ref="A363:B363"/>
    <mergeCell ref="A364:B364"/>
    <mergeCell ref="A365:B365"/>
    <mergeCell ref="A366:B366"/>
    <mergeCell ref="A367:B367"/>
    <mergeCell ref="A368:B368"/>
    <mergeCell ref="A357:B357"/>
    <mergeCell ref="A358:B358"/>
    <mergeCell ref="A359:B359"/>
    <mergeCell ref="A360:B360"/>
    <mergeCell ref="A361:B361"/>
    <mergeCell ref="A362:B362"/>
    <mergeCell ref="A351:B351"/>
    <mergeCell ref="A352:B352"/>
    <mergeCell ref="A353:B353"/>
    <mergeCell ref="A354:B354"/>
    <mergeCell ref="A355:B355"/>
    <mergeCell ref="A356:B356"/>
    <mergeCell ref="A345:B345"/>
    <mergeCell ref="A346:B346"/>
    <mergeCell ref="A347:B347"/>
    <mergeCell ref="A348:B348"/>
    <mergeCell ref="A349:B349"/>
    <mergeCell ref="A350:B350"/>
    <mergeCell ref="A339:B339"/>
    <mergeCell ref="A340:B340"/>
    <mergeCell ref="A341:B341"/>
    <mergeCell ref="A342:B342"/>
    <mergeCell ref="A343:B343"/>
    <mergeCell ref="A344:B344"/>
    <mergeCell ref="A333:B333"/>
    <mergeCell ref="A334:B334"/>
    <mergeCell ref="A335:B335"/>
    <mergeCell ref="A336:B336"/>
    <mergeCell ref="A337:B337"/>
    <mergeCell ref="A338:B338"/>
    <mergeCell ref="A327:B327"/>
    <mergeCell ref="A328:B328"/>
    <mergeCell ref="A329:B329"/>
    <mergeCell ref="A330:B330"/>
    <mergeCell ref="A331:B331"/>
    <mergeCell ref="A332:B332"/>
    <mergeCell ref="A321:B321"/>
    <mergeCell ref="A322:B322"/>
    <mergeCell ref="A323:B323"/>
    <mergeCell ref="A324:B324"/>
    <mergeCell ref="A325:B325"/>
    <mergeCell ref="A326:B326"/>
    <mergeCell ref="A315:B315"/>
    <mergeCell ref="A316:B316"/>
    <mergeCell ref="A317:B317"/>
    <mergeCell ref="A318:B318"/>
    <mergeCell ref="A319:B319"/>
    <mergeCell ref="A320:B320"/>
    <mergeCell ref="A309:B309"/>
    <mergeCell ref="A310:B310"/>
    <mergeCell ref="A311:B311"/>
    <mergeCell ref="A312:B312"/>
    <mergeCell ref="A313:B313"/>
    <mergeCell ref="A314:B314"/>
    <mergeCell ref="A303:B303"/>
    <mergeCell ref="A304:B304"/>
    <mergeCell ref="A305:B305"/>
    <mergeCell ref="A306:B306"/>
    <mergeCell ref="A307:B307"/>
    <mergeCell ref="A308:B308"/>
    <mergeCell ref="A297:B297"/>
    <mergeCell ref="A298:B298"/>
    <mergeCell ref="A299:B299"/>
    <mergeCell ref="A300:B300"/>
    <mergeCell ref="A301:B301"/>
    <mergeCell ref="A302:B302"/>
    <mergeCell ref="A291:B291"/>
    <mergeCell ref="A292:B292"/>
    <mergeCell ref="A293:B293"/>
    <mergeCell ref="A294:B294"/>
    <mergeCell ref="A295:B295"/>
    <mergeCell ref="A296:B296"/>
    <mergeCell ref="A285:B285"/>
    <mergeCell ref="A286:B286"/>
    <mergeCell ref="A287:B287"/>
    <mergeCell ref="A288:B288"/>
    <mergeCell ref="A289:B289"/>
    <mergeCell ref="A290:B290"/>
    <mergeCell ref="A279:B279"/>
    <mergeCell ref="A280:B280"/>
    <mergeCell ref="A281:B281"/>
    <mergeCell ref="A282:B282"/>
    <mergeCell ref="A283:B283"/>
    <mergeCell ref="A284:B284"/>
    <mergeCell ref="A273:B273"/>
    <mergeCell ref="A274:B274"/>
    <mergeCell ref="A275:B275"/>
    <mergeCell ref="A276:B276"/>
    <mergeCell ref="A277:B277"/>
    <mergeCell ref="A278:B278"/>
    <mergeCell ref="A267:B267"/>
    <mergeCell ref="A268:B268"/>
    <mergeCell ref="A269:B269"/>
    <mergeCell ref="A270:B270"/>
    <mergeCell ref="A271:B271"/>
    <mergeCell ref="A272:B272"/>
    <mergeCell ref="A261:B261"/>
    <mergeCell ref="A262:B262"/>
    <mergeCell ref="A263:B263"/>
    <mergeCell ref="A264:B264"/>
    <mergeCell ref="A265:B265"/>
    <mergeCell ref="A266:B266"/>
    <mergeCell ref="A255:B255"/>
    <mergeCell ref="A256:B256"/>
    <mergeCell ref="A257:B257"/>
    <mergeCell ref="A258:B258"/>
    <mergeCell ref="A259:B259"/>
    <mergeCell ref="A260:B260"/>
    <mergeCell ref="A249:B249"/>
    <mergeCell ref="A250:B250"/>
    <mergeCell ref="A251:B251"/>
    <mergeCell ref="A252:B252"/>
    <mergeCell ref="A253:B253"/>
    <mergeCell ref="A254:B254"/>
    <mergeCell ref="A243:B243"/>
    <mergeCell ref="A244:B244"/>
    <mergeCell ref="A245:B245"/>
    <mergeCell ref="A246:B246"/>
    <mergeCell ref="A247:B247"/>
    <mergeCell ref="A248:B248"/>
    <mergeCell ref="A237:B237"/>
    <mergeCell ref="A238:B238"/>
    <mergeCell ref="A239:B239"/>
    <mergeCell ref="A240:B240"/>
    <mergeCell ref="A241:B241"/>
    <mergeCell ref="A242:B242"/>
    <mergeCell ref="A231:B231"/>
    <mergeCell ref="A232:B232"/>
    <mergeCell ref="A233:B233"/>
    <mergeCell ref="A234:B234"/>
    <mergeCell ref="A235:B235"/>
    <mergeCell ref="A236:B236"/>
    <mergeCell ref="A225:B225"/>
    <mergeCell ref="A226:B226"/>
    <mergeCell ref="A227:B227"/>
    <mergeCell ref="A228:B228"/>
    <mergeCell ref="A229:B229"/>
    <mergeCell ref="A230:B230"/>
    <mergeCell ref="A219:B219"/>
    <mergeCell ref="A220:B220"/>
    <mergeCell ref="A221:B221"/>
    <mergeCell ref="A222:B222"/>
    <mergeCell ref="A223:B223"/>
    <mergeCell ref="A224:B224"/>
    <mergeCell ref="A213:B213"/>
    <mergeCell ref="A214:B214"/>
    <mergeCell ref="A215:B215"/>
    <mergeCell ref="A216:B216"/>
    <mergeCell ref="A217:B217"/>
    <mergeCell ref="A218:B218"/>
    <mergeCell ref="A207:B207"/>
    <mergeCell ref="A208:B208"/>
    <mergeCell ref="A209:B209"/>
    <mergeCell ref="A210:B210"/>
    <mergeCell ref="A211:B211"/>
    <mergeCell ref="A212:B212"/>
    <mergeCell ref="A201:B201"/>
    <mergeCell ref="A202:B202"/>
    <mergeCell ref="A203:B203"/>
    <mergeCell ref="A204:B204"/>
    <mergeCell ref="A205:B205"/>
    <mergeCell ref="A206:B206"/>
    <mergeCell ref="A195:B195"/>
    <mergeCell ref="A196:B196"/>
    <mergeCell ref="A197:B197"/>
    <mergeCell ref="A198:B198"/>
    <mergeCell ref="A199:B199"/>
    <mergeCell ref="A200:B200"/>
    <mergeCell ref="A189:B189"/>
    <mergeCell ref="A190:B190"/>
    <mergeCell ref="A191:B191"/>
    <mergeCell ref="A192:B192"/>
    <mergeCell ref="A193:B193"/>
    <mergeCell ref="A194:B194"/>
    <mergeCell ref="A183:B183"/>
    <mergeCell ref="A184:B184"/>
    <mergeCell ref="A185:B185"/>
    <mergeCell ref="A186:B186"/>
    <mergeCell ref="A187:B187"/>
    <mergeCell ref="A188:B188"/>
    <mergeCell ref="A177:B177"/>
    <mergeCell ref="A178:B178"/>
    <mergeCell ref="A179:B179"/>
    <mergeCell ref="A180:B180"/>
    <mergeCell ref="A181:B181"/>
    <mergeCell ref="A182:B182"/>
    <mergeCell ref="A171:B171"/>
    <mergeCell ref="A172:B172"/>
    <mergeCell ref="A173:B173"/>
    <mergeCell ref="A174:B174"/>
    <mergeCell ref="A175:B175"/>
    <mergeCell ref="A176:B176"/>
    <mergeCell ref="A165:B165"/>
    <mergeCell ref="A166:B166"/>
    <mergeCell ref="A167:B167"/>
    <mergeCell ref="A168:B168"/>
    <mergeCell ref="A169:B169"/>
    <mergeCell ref="A170:B170"/>
    <mergeCell ref="A159:B159"/>
    <mergeCell ref="A160:B160"/>
    <mergeCell ref="A161:B161"/>
    <mergeCell ref="A162:B162"/>
    <mergeCell ref="A163:B163"/>
    <mergeCell ref="A164:B164"/>
    <mergeCell ref="A153:B153"/>
    <mergeCell ref="A154:B154"/>
    <mergeCell ref="A155:B155"/>
    <mergeCell ref="A156:B156"/>
    <mergeCell ref="A157:B157"/>
    <mergeCell ref="A158:B158"/>
    <mergeCell ref="A147:B147"/>
    <mergeCell ref="A148:B148"/>
    <mergeCell ref="A149:B149"/>
    <mergeCell ref="A150:B150"/>
    <mergeCell ref="A151:B151"/>
    <mergeCell ref="A152:B152"/>
    <mergeCell ref="A141:B141"/>
    <mergeCell ref="A142:B142"/>
    <mergeCell ref="A143:B143"/>
    <mergeCell ref="A144:B144"/>
    <mergeCell ref="A145:B145"/>
    <mergeCell ref="A146:B146"/>
    <mergeCell ref="A135:B135"/>
    <mergeCell ref="A136:B136"/>
    <mergeCell ref="A137:B137"/>
    <mergeCell ref="A138:B138"/>
    <mergeCell ref="A139:B139"/>
    <mergeCell ref="A140:B140"/>
    <mergeCell ref="A129:B129"/>
    <mergeCell ref="A130:B130"/>
    <mergeCell ref="A131:B131"/>
    <mergeCell ref="A132:B132"/>
    <mergeCell ref="A133:B133"/>
    <mergeCell ref="A134:B134"/>
    <mergeCell ref="A123:B123"/>
    <mergeCell ref="A124:B124"/>
    <mergeCell ref="A125:B125"/>
    <mergeCell ref="A126:B126"/>
    <mergeCell ref="A127:B127"/>
    <mergeCell ref="A128:B128"/>
    <mergeCell ref="A117:B117"/>
    <mergeCell ref="A118:B118"/>
    <mergeCell ref="A119:B119"/>
    <mergeCell ref="A120:B120"/>
    <mergeCell ref="A121:B121"/>
    <mergeCell ref="A122:B122"/>
    <mergeCell ref="A110:B110"/>
    <mergeCell ref="A111:B111"/>
    <mergeCell ref="A112:B112"/>
    <mergeCell ref="A113:B113"/>
    <mergeCell ref="A115:B115"/>
    <mergeCell ref="A116:B116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49:B49"/>
    <mergeCell ref="A50:B50"/>
    <mergeCell ref="A51:B51"/>
    <mergeCell ref="A52:B52"/>
    <mergeCell ref="A53:B53"/>
    <mergeCell ref="A55:B55"/>
    <mergeCell ref="A43:B43"/>
    <mergeCell ref="A44:B44"/>
    <mergeCell ref="A45:B45"/>
    <mergeCell ref="A46:B46"/>
    <mergeCell ref="A47:B47"/>
    <mergeCell ref="A48:B48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13:I13"/>
    <mergeCell ref="A14:B14"/>
    <mergeCell ref="A15:B15"/>
    <mergeCell ref="A16:B16"/>
    <mergeCell ref="A17:B17"/>
    <mergeCell ref="A18:B18"/>
    <mergeCell ref="A11:D11"/>
    <mergeCell ref="F11:I11"/>
    <mergeCell ref="A12:D12"/>
    <mergeCell ref="F12:I12"/>
    <mergeCell ref="A7:D7"/>
    <mergeCell ref="F7:I7"/>
    <mergeCell ref="A8:D8"/>
    <mergeCell ref="F8:I8"/>
    <mergeCell ref="A9:D9"/>
    <mergeCell ref="F9:I9"/>
    <mergeCell ref="A1:I1"/>
    <mergeCell ref="A2:I2"/>
    <mergeCell ref="A4:E4"/>
    <mergeCell ref="A5:D5"/>
    <mergeCell ref="F5:I5"/>
    <mergeCell ref="A6:D6"/>
    <mergeCell ref="F6:I6"/>
    <mergeCell ref="A10:D10"/>
    <mergeCell ref="F10:I10"/>
  </mergeCells>
  <pageMargins left="0.2" right="0.2" top="0.25" bottom="0.25" header="0.25" footer="0.25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CosttoSell</vt:lpstr>
      <vt:lpstr>LoanBalCal</vt:lpstr>
    </vt:vector>
  </TitlesOfParts>
  <Company>FAMS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caldwj01</dc:creator>
  <cp:lastModifiedBy>Elsa Oden</cp:lastModifiedBy>
  <cp:lastPrinted>2015-06-16T16:05:32Z</cp:lastPrinted>
  <dcterms:created xsi:type="dcterms:W3CDTF">2011-09-12T12:31:51Z</dcterms:created>
  <dcterms:modified xsi:type="dcterms:W3CDTF">2017-09-05T01:59:18Z</dcterms:modified>
</cp:coreProperties>
</file>